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Лист1!$A$1:$H$114</definedName>
  </definedNames>
  <calcPr calcId="162913"/>
</workbook>
</file>

<file path=xl/calcChain.xml><?xml version="1.0" encoding="utf-8"?>
<calcChain xmlns="http://schemas.openxmlformats.org/spreadsheetml/2006/main">
  <c r="F90" i="1" l="1"/>
  <c r="G97" i="1"/>
  <c r="F97" i="1"/>
  <c r="G98" i="1"/>
  <c r="F98" i="1"/>
  <c r="F111" i="1"/>
  <c r="F110" i="1"/>
  <c r="F63" i="1" l="1"/>
  <c r="G107" i="1" l="1"/>
  <c r="F107" i="1"/>
  <c r="G90" i="1"/>
  <c r="F51" i="1" l="1"/>
  <c r="F27" i="1" l="1"/>
  <c r="F104" i="1" l="1"/>
  <c r="F53" i="1" l="1"/>
  <c r="G28" i="1"/>
  <c r="F28" i="1"/>
  <c r="F89" i="1" l="1"/>
  <c r="F88" i="1" s="1"/>
  <c r="F87" i="1" s="1"/>
  <c r="G89" i="1"/>
  <c r="G88" i="1" s="1"/>
  <c r="G87" i="1" s="1"/>
  <c r="G83" i="1" l="1"/>
  <c r="G82" i="1" s="1"/>
  <c r="G81" i="1" s="1"/>
  <c r="G80" i="1" s="1"/>
  <c r="H81" i="1"/>
  <c r="H80" i="1" s="1"/>
  <c r="H85" i="1"/>
  <c r="F83" i="1"/>
  <c r="F85" i="1"/>
  <c r="F82" i="1" l="1"/>
  <c r="F81" i="1" s="1"/>
  <c r="F80" i="1" s="1"/>
  <c r="F95" i="1"/>
  <c r="F61" i="1"/>
  <c r="H71" i="1"/>
  <c r="H70" i="1" s="1"/>
  <c r="H63" i="1"/>
  <c r="H62" i="1"/>
  <c r="F25" i="1"/>
  <c r="H61" i="1" l="1"/>
  <c r="G96" i="1"/>
  <c r="G95" i="1" s="1"/>
  <c r="G42" i="1" l="1"/>
  <c r="G94" i="1" l="1"/>
  <c r="G93" i="1" s="1"/>
  <c r="F94" i="1"/>
  <c r="F93" i="1" s="1"/>
  <c r="F101" i="1" l="1"/>
  <c r="G102" i="1"/>
  <c r="F103" i="1"/>
  <c r="G104" i="1"/>
  <c r="G103" i="1" s="1"/>
  <c r="H109" i="1"/>
  <c r="H107" i="1" s="1"/>
  <c r="F99" i="1"/>
  <c r="G111" i="1"/>
  <c r="H113" i="1"/>
  <c r="G75" i="1"/>
  <c r="F46" i="1"/>
  <c r="F45" i="1" s="1"/>
  <c r="F44" i="1" s="1"/>
  <c r="G47" i="1"/>
  <c r="G46" i="1" s="1"/>
  <c r="G45" i="1" s="1"/>
  <c r="G44" i="1" s="1"/>
  <c r="G110" i="1" l="1"/>
  <c r="G99" i="1" s="1"/>
  <c r="G101" i="1"/>
  <c r="G51" i="1"/>
  <c r="G54" i="1"/>
  <c r="F36" i="1"/>
  <c r="F35" i="1" s="1"/>
  <c r="F34" i="1" s="1"/>
  <c r="G37" i="1"/>
  <c r="G36" i="1" s="1"/>
  <c r="G35" i="1" s="1"/>
  <c r="G34" i="1" s="1"/>
  <c r="G26" i="1"/>
  <c r="G33" i="1"/>
  <c r="G21" i="1"/>
  <c r="G16" i="1"/>
  <c r="G100" i="1" l="1"/>
  <c r="G92" i="1"/>
  <c r="G91" i="1" s="1"/>
  <c r="G53" i="1"/>
  <c r="G27" i="1"/>
  <c r="G25" i="1" s="1"/>
  <c r="H112" i="1" l="1"/>
  <c r="H99" i="1" s="1"/>
  <c r="F55" i="1"/>
  <c r="F112" i="1"/>
  <c r="G79" i="1"/>
  <c r="G78" i="1" s="1"/>
  <c r="G77" i="1" s="1"/>
  <c r="G76" i="1" s="1"/>
  <c r="G74" i="1"/>
  <c r="F78" i="1"/>
  <c r="F77" i="1" s="1"/>
  <c r="F76" i="1" s="1"/>
  <c r="F74" i="1"/>
  <c r="F73" i="1" s="1"/>
  <c r="F72" i="1" s="1"/>
  <c r="F71" i="1" s="1"/>
  <c r="G68" i="1"/>
  <c r="G67" i="1" s="1"/>
  <c r="G66" i="1" s="1"/>
  <c r="G65" i="1" s="1"/>
  <c r="G64" i="1" s="1"/>
  <c r="F68" i="1"/>
  <c r="F67" i="1" s="1"/>
  <c r="F66" i="1" s="1"/>
  <c r="F65" i="1" s="1"/>
  <c r="F64" i="1" s="1"/>
  <c r="G52" i="1"/>
  <c r="G50" i="1"/>
  <c r="F52" i="1"/>
  <c r="F50" i="1"/>
  <c r="G41" i="1"/>
  <c r="G40" i="1" s="1"/>
  <c r="G39" i="1" s="1"/>
  <c r="G38" i="1" s="1"/>
  <c r="F41" i="1"/>
  <c r="F40" i="1" s="1"/>
  <c r="F39" i="1" s="1"/>
  <c r="F38" i="1" s="1"/>
  <c r="G32" i="1"/>
  <c r="G31" i="1" s="1"/>
  <c r="G30" i="1" s="1"/>
  <c r="G29" i="1" s="1"/>
  <c r="F32" i="1"/>
  <c r="F31" i="1" s="1"/>
  <c r="F30" i="1" s="1"/>
  <c r="F29" i="1" s="1"/>
  <c r="G24" i="1"/>
  <c r="G23" i="1" s="1"/>
  <c r="G22" i="1" s="1"/>
  <c r="F24" i="1"/>
  <c r="F23" i="1" s="1"/>
  <c r="F22" i="1" s="1"/>
  <c r="G20" i="1"/>
  <c r="G19" i="1" s="1"/>
  <c r="G18" i="1" s="1"/>
  <c r="G17" i="1" s="1"/>
  <c r="F20" i="1"/>
  <c r="F19" i="1" s="1"/>
  <c r="F18" i="1" s="1"/>
  <c r="F17" i="1" s="1"/>
  <c r="G15" i="1"/>
  <c r="G14" i="1" s="1"/>
  <c r="G13" i="1" s="1"/>
  <c r="G12" i="1" s="1"/>
  <c r="F15" i="1"/>
  <c r="F14" i="1" s="1"/>
  <c r="F13" i="1" s="1"/>
  <c r="F12" i="1" s="1"/>
  <c r="H60" i="1"/>
  <c r="H59" i="1" s="1"/>
  <c r="H58" i="1" s="1"/>
  <c r="H57" i="1" s="1"/>
  <c r="F60" i="1"/>
  <c r="F59" i="1" s="1"/>
  <c r="F58" i="1" s="1"/>
  <c r="F57" i="1" s="1"/>
  <c r="I114" i="1" l="1"/>
  <c r="G71" i="1"/>
  <c r="F49" i="1"/>
  <c r="F43" i="1" s="1"/>
  <c r="F11" i="1" s="1"/>
  <c r="G70" i="1"/>
  <c r="G73" i="1"/>
  <c r="G72" i="1" s="1"/>
  <c r="F92" i="1"/>
  <c r="F91" i="1" s="1"/>
  <c r="F100" i="1"/>
  <c r="H92" i="1"/>
  <c r="H91" i="1" s="1"/>
  <c r="H114" i="1" s="1"/>
  <c r="H100" i="1"/>
  <c r="G56" i="1"/>
  <c r="G55" i="1" s="1"/>
  <c r="F70" i="1" l="1"/>
  <c r="F114" i="1" s="1"/>
  <c r="G49" i="1"/>
  <c r="G48" i="1" s="1"/>
  <c r="F48" i="1"/>
  <c r="G43" i="1"/>
  <c r="G114" i="1" s="1"/>
  <c r="G11" i="1" l="1"/>
</calcChain>
</file>

<file path=xl/sharedStrings.xml><?xml version="1.0" encoding="utf-8"?>
<sst xmlns="http://schemas.openxmlformats.org/spreadsheetml/2006/main" count="458" uniqueCount="120">
  <si>
    <t>Наименование</t>
  </si>
  <si>
    <t>Раздел</t>
  </si>
  <si>
    <t>Подраздел</t>
  </si>
  <si>
    <t>Целевая статья</t>
  </si>
  <si>
    <t>Вид расхода</t>
  </si>
  <si>
    <t xml:space="preserve">Сумма </t>
  </si>
  <si>
    <t>Средств всего</t>
  </si>
  <si>
    <t>В т.ч.</t>
  </si>
  <si>
    <t>Местного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</si>
  <si>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</si>
  <si>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</si>
  <si>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</si>
  <si>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</si>
  <si>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</si>
  <si>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</si>
  <si>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</si>
  <si>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</si>
  <si>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</si>
  <si>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</si>
  <si>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</si>
  <si>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</si>
  <si>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</si>
  <si>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бюджетов поселений на осуществление переданных полномочий</t>
  </si>
  <si>
    <t>Межбюджетные трансферты</t>
  </si>
  <si>
    <t>Резервные фонды</t>
  </si>
  <si>
    <t>Резервные фонды администрации Прохорского сельского поселения</t>
  </si>
  <si>
    <t>Другие общегосударственные вопросы</t>
  </si>
  <si>
    <t xml:space="preserve">Муниципальная целевая Программа «Противодействие коррупции в Прохорском сельском поселении на 2019-2021 г.г.» </t>
  </si>
  <si>
    <t>Мероприятие: «Противодействие коррупции»</t>
  </si>
  <si>
    <t>Разработка и размещение социальной рекламы антикоррупционной направленности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</si>
  <si>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</si>
  <si>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</si>
  <si>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</si>
  <si>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</si>
  <si>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</si>
  <si>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Мероприятия непрограммных направлений деятельности органов государственной власти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</si>
  <si>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</si>
  <si>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</si>
  <si>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Зашита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</si>
  <si>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</si>
  <si>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Жилищно-коммунальное хозяйство</t>
  </si>
  <si>
    <t>Благоустройство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</si>
  <si>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</si>
  <si>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Мероприятия по «Защите жизни и здоровья населения Прохорского сельского поселения, обеспечение надлежащего состояния источников противопожарного водоснабжения»</t>
  </si>
  <si>
    <t>Проведение мероприятий по первичным мерам пожарной безопасности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</si>
  <si>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</si>
  <si>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Мероприятия по уличному освещению</t>
  </si>
  <si>
    <t>Прочие мероприятия по благоустройству</t>
  </si>
  <si>
    <t>Культура, кинематография</t>
  </si>
  <si>
    <t>Культура</t>
  </si>
  <si>
    <t>ВСЕГО РАСХОДОВ:</t>
  </si>
  <si>
    <t>0000000000</t>
  </si>
  <si>
    <t>01</t>
  </si>
  <si>
    <t>00</t>
  </si>
  <si>
    <t>02</t>
  </si>
  <si>
    <t>03</t>
  </si>
  <si>
    <t>04</t>
  </si>
  <si>
    <t>06</t>
  </si>
  <si>
    <t>09</t>
  </si>
  <si>
    <t>05</t>
  </si>
  <si>
    <t>000</t>
  </si>
  <si>
    <t>08</t>
  </si>
  <si>
    <t>9900000000</t>
  </si>
  <si>
    <t>200</t>
  </si>
  <si>
    <t>9999921020</t>
  </si>
  <si>
    <t>0200100000</t>
  </si>
  <si>
    <t>0200120010</t>
  </si>
  <si>
    <t>0500000000</t>
  </si>
  <si>
    <t>0500100000</t>
  </si>
  <si>
    <t>0500170010</t>
  </si>
  <si>
    <t>0300000000</t>
  </si>
  <si>
    <t>0300100000</t>
  </si>
  <si>
    <t>0300140010</t>
  </si>
  <si>
    <t>0200000000</t>
  </si>
  <si>
    <t>Распределение бюджетных ассигнований по разделам, подразделам, целевым статьям и видам расходов классификации расходов бюджета на 2020 год</t>
  </si>
  <si>
    <t>Обеспечение проведения выборов и референдумов</t>
  </si>
  <si>
    <t>07</t>
  </si>
  <si>
    <t>9990000000</t>
  </si>
  <si>
    <t>9999921070</t>
  </si>
  <si>
    <t>800</t>
  </si>
  <si>
    <t>0800192050</t>
  </si>
  <si>
    <t>Основное мероприятие: «Строительство, реконструкция, ремонт объектов культуры Прохорского сельского поселения»</t>
  </si>
  <si>
    <t>0800160040</t>
  </si>
  <si>
    <t>08001R4670</t>
  </si>
  <si>
    <t>0800160020</t>
  </si>
  <si>
    <t>Основное мероприятие: «Оплата услуг по разработке проектно-сметной документации на капитальный ремонт учреждений культуры».</t>
  </si>
  <si>
    <t>Основное мероприятие: «Организация и проведение культурно-массовых мероприятий на территории Прохорского сельского поселения»</t>
  </si>
  <si>
    <t>0800160010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</si>
  <si>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</si>
  <si>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>0800000000</t>
  </si>
  <si>
    <t>9999914400</t>
  </si>
  <si>
    <t>100</t>
  </si>
  <si>
    <t>Средств субсидий и субвенций</t>
  </si>
  <si>
    <t>0800100000</t>
  </si>
  <si>
    <t>Основное мероприятие"Обеспечение деятельности муниципальных учреждений культуры"</t>
  </si>
  <si>
    <t>Расходы на обеспечение деятельности подведомственных учреждений</t>
  </si>
  <si>
    <t xml:space="preserve"> от 23.12.2019 № 247</t>
  </si>
  <si>
    <t>(руб.)</t>
  </si>
  <si>
    <t xml:space="preserve">Приложение 5 к решению  муниципального комитета Прохорского сельского поселения  </t>
  </si>
  <si>
    <t>850</t>
  </si>
  <si>
    <t>Уплата налогов, сборов и иных платежей</t>
  </si>
  <si>
    <t>Муниципальная программа «Формирование современной городской среды в Прохорском сельском поселении на 2020 - 2027 годы»</t>
  </si>
  <si>
    <t>Основное мероприятие «Благоустройство территории Прохорского сельского поселения"</t>
  </si>
  <si>
    <t>1000000000</t>
  </si>
  <si>
    <t>1010160040</t>
  </si>
  <si>
    <t>1010000000</t>
  </si>
  <si>
    <t>Подпрограмма № 2 «Благоустройство территорий Прохорского сельского поселения» на 2020-2027 годы</t>
  </si>
  <si>
    <t>1010100000</t>
  </si>
  <si>
    <t>Работы по благоустройству территорий (в рамках софинансирования за счет средств  местного бюджета)</t>
  </si>
  <si>
    <t>1010192610</t>
  </si>
  <si>
    <t>Благоустройство территорий, детских и спортивных площадок (за счет субсидий из краевого бюджета)</t>
  </si>
  <si>
    <t>Мероприятия непрограммных направлений деятельности</t>
  </si>
  <si>
    <t>Мероприятия по благоустройству территорий</t>
  </si>
  <si>
    <t>Закупка товаров, работ и услуг для государственных (муниципальных) нужд (в рамках софинансирования за счет средств  местного бюджета)</t>
  </si>
  <si>
    <t>Основное мероприятие: «Обеспечение развития и укрепления материально-технической базы домов культуры Прохорского сельского поселения»(за счет субсидий из краевого бюджета)</t>
  </si>
  <si>
    <t>Основное мероприятие: «Строительство, реконструкция, ремонт объектов культуры Прохорского сельского поселения»(за счет субсидий из краевого бюджета)</t>
  </si>
  <si>
    <t>Основное мероприятие: «Обеспечение развития и укрепления материально-технической базы домов культуры Прохорского сельского поселения»(в рамках софинансирования за счет средств  местного бюджета)</t>
  </si>
  <si>
    <t>0800160030</t>
  </si>
  <si>
    <t xml:space="preserve">Приложение 1 к решению  муниципального комитета Прохорского сельского поселения  </t>
  </si>
  <si>
    <t xml:space="preserve"> от 15.10.2020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</si>
</sst>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vertical="center"/>
    </xf>
    <xf numFmtId="0" fontId="1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view="pageBreakPreview" topLeftCell="A94" zoomScaleNormal="100" zoomScaleSheetLayoutView="100" workbookViewId="0">
      <selection activeCell="H10" sqref="H10"/>
    </sheetView>
  </sheetViews>
  <sheetFormatPr defaultRowHeight="15" x14ac:dyDescent="0.25"/>
  <cols>
    <col min="1" max="1" width="56.42578125" style="1" customWidth="1"/>
    <col min="2" max="3" width="9" style="2" customWidth="1"/>
    <col min="4" max="4" width="13.28515625" style="2" bestFit="1" customWidth="1"/>
    <col min="5" max="5" width="8.7109375" style="2" customWidth="1"/>
    <col min="6" max="6" width="14.7109375" style="8" customWidth="1"/>
    <col min="7" max="7" width="15.42578125" style="8" customWidth="1"/>
    <col min="8" max="8" width="15.28515625" style="8" customWidth="1"/>
    <col min="9" max="9" width="33.85546875" style="3" customWidth="1"/>
    <col min="10" max="16384" width="9.140625" style="3"/>
  </cols>
  <sheetData>
    <row r="1" spans="1:8" ht="40.5" customHeight="1" x14ac:dyDescent="0.25">
      <c r="E1" s="62" t="s">
        <v>118</v>
      </c>
      <c r="F1" s="62"/>
      <c r="G1" s="62"/>
      <c r="H1" s="62"/>
    </row>
    <row r="2" spans="1:8" ht="19.5" customHeight="1" x14ac:dyDescent="0.25">
      <c r="E2" s="30"/>
      <c r="F2" s="30"/>
      <c r="G2" s="6"/>
      <c r="H2" s="28" t="s">
        <v>119</v>
      </c>
    </row>
    <row r="3" spans="1:8" ht="45" customHeight="1" x14ac:dyDescent="0.25">
      <c r="E3" s="62" t="s">
        <v>98</v>
      </c>
      <c r="F3" s="62"/>
      <c r="G3" s="62"/>
      <c r="H3" s="62"/>
    </row>
    <row r="4" spans="1:8" ht="15.75" x14ac:dyDescent="0.25">
      <c r="A4" s="4"/>
      <c r="E4" s="5"/>
      <c r="F4" s="6"/>
      <c r="G4" s="6"/>
      <c r="H4" s="28" t="s">
        <v>96</v>
      </c>
    </row>
    <row r="5" spans="1:8" ht="34.5" customHeight="1" x14ac:dyDescent="0.25">
      <c r="A5" s="63" t="s">
        <v>74</v>
      </c>
      <c r="B5" s="63"/>
      <c r="C5" s="63"/>
      <c r="D5" s="63"/>
      <c r="E5" s="63"/>
      <c r="F5" s="63"/>
      <c r="G5" s="63"/>
      <c r="H5" s="63"/>
    </row>
    <row r="7" spans="1:8" ht="15.75" x14ac:dyDescent="0.25">
      <c r="A7" s="7"/>
      <c r="H7" s="9" t="s">
        <v>97</v>
      </c>
    </row>
    <row r="8" spans="1:8" s="10" customFormat="1" x14ac:dyDescent="0.25">
      <c r="A8" s="64" t="s">
        <v>0</v>
      </c>
      <c r="B8" s="65" t="s">
        <v>1</v>
      </c>
      <c r="C8" s="65" t="s">
        <v>2</v>
      </c>
      <c r="D8" s="65" t="s">
        <v>3</v>
      </c>
      <c r="E8" s="65" t="s">
        <v>4</v>
      </c>
      <c r="F8" s="66" t="s">
        <v>5</v>
      </c>
      <c r="G8" s="66"/>
      <c r="H8" s="66"/>
    </row>
    <row r="9" spans="1:8" s="10" customFormat="1" x14ac:dyDescent="0.25">
      <c r="A9" s="64"/>
      <c r="B9" s="65"/>
      <c r="C9" s="65"/>
      <c r="D9" s="65"/>
      <c r="E9" s="65"/>
      <c r="F9" s="67" t="s">
        <v>6</v>
      </c>
      <c r="G9" s="66" t="s">
        <v>7</v>
      </c>
      <c r="H9" s="66"/>
    </row>
    <row r="10" spans="1:8" s="10" customFormat="1" ht="24" x14ac:dyDescent="0.2">
      <c r="A10" s="64"/>
      <c r="B10" s="65"/>
      <c r="C10" s="65"/>
      <c r="D10" s="65"/>
      <c r="E10" s="65"/>
      <c r="F10" s="67"/>
      <c r="G10" s="27" t="s">
        <v>8</v>
      </c>
      <c r="H10" s="26" t="s">
        <v>92</v>
      </c>
    </row>
    <row r="11" spans="1:8" s="12" customFormat="1" ht="18.75" customHeight="1" x14ac:dyDescent="0.25">
      <c r="A11" s="11" t="s">
        <v>9</v>
      </c>
      <c r="B11" s="32" t="s">
        <v>52</v>
      </c>
      <c r="C11" s="32" t="s">
        <v>53</v>
      </c>
      <c r="D11" s="32" t="s">
        <v>51</v>
      </c>
      <c r="E11" s="32" t="s">
        <v>60</v>
      </c>
      <c r="F11" s="33">
        <f>F12+F17+F22+F29+F34+F38+F43</f>
        <v>4686762.72</v>
      </c>
      <c r="G11" s="33">
        <f>G12+G17+G22+G29+G34+G38+G43</f>
        <v>4686762.72</v>
      </c>
      <c r="H11" s="33"/>
    </row>
    <row r="12" spans="1:8" s="12" customFormat="1" ht="39" customHeight="1" x14ac:dyDescent="0.25">
      <c r="A12" s="11" t="s">
        <v>10</v>
      </c>
      <c r="B12" s="32" t="s">
        <v>52</v>
      </c>
      <c r="C12" s="32" t="s">
        <v>54</v>
      </c>
      <c r="D12" s="32" t="s">
        <v>51</v>
      </c>
      <c r="E12" s="32" t="s">
        <v>60</v>
      </c>
      <c r="F12" s="33">
        <f t="shared" ref="F12:G15" si="0">F13</f>
        <v>1067586.51</v>
      </c>
      <c r="G12" s="33">
        <f t="shared" si="0"/>
        <v>1067586.51</v>
      </c>
      <c r="H12" s="33"/>
    </row>
    <row r="13" spans="1:8" s="12" customFormat="1" ht="26.25" customHeight="1" x14ac:dyDescent="0.25">
      <c r="A13" s="13" t="s">
        <v>11</v>
      </c>
      <c r="B13" s="34" t="s">
        <v>52</v>
      </c>
      <c r="C13" s="34" t="s">
        <v>54</v>
      </c>
      <c r="D13" s="34">
        <v>9900000000</v>
      </c>
      <c r="E13" s="34" t="s">
        <v>60</v>
      </c>
      <c r="F13" s="35">
        <f t="shared" si="0"/>
        <v>1067586.51</v>
      </c>
      <c r="G13" s="35">
        <f t="shared" si="0"/>
        <v>1067586.51</v>
      </c>
      <c r="H13" s="35"/>
    </row>
    <row r="14" spans="1:8" s="12" customFormat="1" ht="26.25" customHeight="1" x14ac:dyDescent="0.25">
      <c r="A14" s="13" t="s">
        <v>12</v>
      </c>
      <c r="B14" s="34" t="s">
        <v>52</v>
      </c>
      <c r="C14" s="34" t="s">
        <v>54</v>
      </c>
      <c r="D14" s="34">
        <v>9990000000</v>
      </c>
      <c r="E14" s="34" t="s">
        <v>60</v>
      </c>
      <c r="F14" s="35">
        <f t="shared" si="0"/>
        <v>1067586.51</v>
      </c>
      <c r="G14" s="35">
        <f t="shared" si="0"/>
        <v>1067586.51</v>
      </c>
      <c r="H14" s="35"/>
    </row>
    <row r="15" spans="1:8" s="12" customFormat="1" ht="22.5" customHeight="1" x14ac:dyDescent="0.25">
      <c r="A15" s="13" t="s">
        <v>13</v>
      </c>
      <c r="B15" s="34" t="s">
        <v>52</v>
      </c>
      <c r="C15" s="34" t="s">
        <v>54</v>
      </c>
      <c r="D15" s="34" t="s">
        <v>64</v>
      </c>
      <c r="E15" s="34" t="s">
        <v>60</v>
      </c>
      <c r="F15" s="35">
        <f t="shared" si="0"/>
        <v>1067586.51</v>
      </c>
      <c r="G15" s="35">
        <f t="shared" si="0"/>
        <v>1067586.51</v>
      </c>
      <c r="H15" s="35"/>
    </row>
    <row r="16" spans="1:8" s="12" customFormat="1" ht="52.5" customHeight="1" x14ac:dyDescent="0.25">
      <c r="A16" s="13" t="s">
        <v>14</v>
      </c>
      <c r="B16" s="34" t="s">
        <v>52</v>
      </c>
      <c r="C16" s="34" t="s">
        <v>54</v>
      </c>
      <c r="D16" s="34">
        <v>9999921020</v>
      </c>
      <c r="E16" s="34">
        <v>100</v>
      </c>
      <c r="F16" s="35">
        <v>1067586.51</v>
      </c>
      <c r="G16" s="35">
        <f>F16</f>
        <v>1067586.51</v>
      </c>
      <c r="H16" s="35"/>
    </row>
    <row r="17" spans="1:8" s="12" customFormat="1" ht="39.75" customHeight="1" x14ac:dyDescent="0.25">
      <c r="A17" s="11" t="s">
        <v>15</v>
      </c>
      <c r="B17" s="32" t="s">
        <v>52</v>
      </c>
      <c r="C17" s="32" t="s">
        <v>55</v>
      </c>
      <c r="D17" s="32" t="s">
        <v>51</v>
      </c>
      <c r="E17" s="32" t="s">
        <v>60</v>
      </c>
      <c r="F17" s="33">
        <f t="shared" ref="F17:G20" si="1">F18</f>
        <v>120000</v>
      </c>
      <c r="G17" s="33">
        <f t="shared" si="1"/>
        <v>120000</v>
      </c>
      <c r="H17" s="33"/>
    </row>
    <row r="18" spans="1:8" s="12" customFormat="1" ht="26.25" customHeight="1" x14ac:dyDescent="0.25">
      <c r="A18" s="13" t="s">
        <v>11</v>
      </c>
      <c r="B18" s="34" t="s">
        <v>52</v>
      </c>
      <c r="C18" s="34" t="s">
        <v>55</v>
      </c>
      <c r="D18" s="34">
        <v>9900000000</v>
      </c>
      <c r="E18" s="34" t="s">
        <v>60</v>
      </c>
      <c r="F18" s="35">
        <f t="shared" si="1"/>
        <v>120000</v>
      </c>
      <c r="G18" s="35">
        <f t="shared" si="1"/>
        <v>120000</v>
      </c>
      <c r="H18" s="35"/>
    </row>
    <row r="19" spans="1:8" s="12" customFormat="1" ht="26.25" customHeight="1" x14ac:dyDescent="0.25">
      <c r="A19" s="13" t="s">
        <v>12</v>
      </c>
      <c r="B19" s="34" t="s">
        <v>52</v>
      </c>
      <c r="C19" s="34" t="s">
        <v>55</v>
      </c>
      <c r="D19" s="34">
        <v>9990000000</v>
      </c>
      <c r="E19" s="34" t="s">
        <v>60</v>
      </c>
      <c r="F19" s="35">
        <f t="shared" si="1"/>
        <v>120000</v>
      </c>
      <c r="G19" s="35">
        <f t="shared" si="1"/>
        <v>120000</v>
      </c>
      <c r="H19" s="35"/>
    </row>
    <row r="20" spans="1:8" s="12" customFormat="1" ht="29.25" customHeight="1" x14ac:dyDescent="0.25">
      <c r="A20" s="13" t="s">
        <v>16</v>
      </c>
      <c r="B20" s="34" t="s">
        <v>52</v>
      </c>
      <c r="C20" s="34" t="s">
        <v>55</v>
      </c>
      <c r="D20" s="34">
        <v>9999921030</v>
      </c>
      <c r="E20" s="34" t="s">
        <v>60</v>
      </c>
      <c r="F20" s="35">
        <f t="shared" si="1"/>
        <v>120000</v>
      </c>
      <c r="G20" s="35">
        <f t="shared" si="1"/>
        <v>120000</v>
      </c>
      <c r="H20" s="35"/>
    </row>
    <row r="21" spans="1:8" s="12" customFormat="1" ht="49.5" customHeight="1" x14ac:dyDescent="0.25">
      <c r="A21" s="13" t="s">
        <v>14</v>
      </c>
      <c r="B21" s="34" t="s">
        <v>52</v>
      </c>
      <c r="C21" s="34" t="s">
        <v>54</v>
      </c>
      <c r="D21" s="34">
        <v>9999921030</v>
      </c>
      <c r="E21" s="34">
        <v>100</v>
      </c>
      <c r="F21" s="35">
        <v>120000</v>
      </c>
      <c r="G21" s="35">
        <f>F21</f>
        <v>120000</v>
      </c>
      <c r="H21" s="35"/>
    </row>
    <row r="22" spans="1:8" s="12" customFormat="1" ht="51.75" customHeight="1" x14ac:dyDescent="0.25">
      <c r="A22" s="11" t="s">
        <v>17</v>
      </c>
      <c r="B22" s="32" t="s">
        <v>52</v>
      </c>
      <c r="C22" s="32" t="s">
        <v>56</v>
      </c>
      <c r="D22" s="32" t="s">
        <v>51</v>
      </c>
      <c r="E22" s="32" t="s">
        <v>60</v>
      </c>
      <c r="F22" s="33">
        <f t="shared" ref="F22:G24" si="2">F23</f>
        <v>2695471.8</v>
      </c>
      <c r="G22" s="33">
        <f t="shared" si="2"/>
        <v>2695471.8</v>
      </c>
      <c r="H22" s="33"/>
    </row>
    <row r="23" spans="1:8" s="12" customFormat="1" ht="26.25" customHeight="1" x14ac:dyDescent="0.25">
      <c r="A23" s="13" t="s">
        <v>11</v>
      </c>
      <c r="B23" s="34" t="s">
        <v>52</v>
      </c>
      <c r="C23" s="34" t="s">
        <v>56</v>
      </c>
      <c r="D23" s="34">
        <v>9900000000</v>
      </c>
      <c r="E23" s="34" t="s">
        <v>60</v>
      </c>
      <c r="F23" s="35">
        <f t="shared" si="2"/>
        <v>2695471.8</v>
      </c>
      <c r="G23" s="35">
        <f t="shared" si="2"/>
        <v>2695471.8</v>
      </c>
      <c r="H23" s="35"/>
    </row>
    <row r="24" spans="1:8" s="12" customFormat="1" ht="26.25" customHeight="1" x14ac:dyDescent="0.25">
      <c r="A24" s="13" t="s">
        <v>12</v>
      </c>
      <c r="B24" s="34" t="s">
        <v>52</v>
      </c>
      <c r="C24" s="34" t="s">
        <v>56</v>
      </c>
      <c r="D24" s="34">
        <v>9990000000</v>
      </c>
      <c r="E24" s="34" t="s">
        <v>60</v>
      </c>
      <c r="F24" s="35">
        <f t="shared" si="2"/>
        <v>2695471.8</v>
      </c>
      <c r="G24" s="35">
        <f t="shared" si="2"/>
        <v>2695471.8</v>
      </c>
      <c r="H24" s="35"/>
    </row>
    <row r="25" spans="1:8" s="12" customFormat="1" ht="30" customHeight="1" x14ac:dyDescent="0.25">
      <c r="A25" s="13" t="s">
        <v>18</v>
      </c>
      <c r="B25" s="34" t="s">
        <v>52</v>
      </c>
      <c r="C25" s="34" t="s">
        <v>56</v>
      </c>
      <c r="D25" s="34">
        <v>9999921040</v>
      </c>
      <c r="E25" s="34" t="s">
        <v>60</v>
      </c>
      <c r="F25" s="35">
        <f>F26+F27+F28</f>
        <v>2695471.8</v>
      </c>
      <c r="G25" s="35">
        <f>G26+G27+G28</f>
        <v>2695471.8</v>
      </c>
      <c r="H25" s="35"/>
    </row>
    <row r="26" spans="1:8" s="12" customFormat="1" ht="54.75" customHeight="1" x14ac:dyDescent="0.25">
      <c r="A26" s="13" t="s">
        <v>14</v>
      </c>
      <c r="B26" s="34" t="s">
        <v>52</v>
      </c>
      <c r="C26" s="34" t="s">
        <v>56</v>
      </c>
      <c r="D26" s="34">
        <v>9999921040</v>
      </c>
      <c r="E26" s="34">
        <v>100</v>
      </c>
      <c r="F26" s="35">
        <v>2513025.61</v>
      </c>
      <c r="G26" s="35">
        <f>F26</f>
        <v>2513025.61</v>
      </c>
      <c r="H26" s="35"/>
    </row>
    <row r="27" spans="1:8" s="12" customFormat="1" ht="26.25" customHeight="1" x14ac:dyDescent="0.25">
      <c r="A27" s="13" t="s">
        <v>19</v>
      </c>
      <c r="B27" s="34" t="s">
        <v>52</v>
      </c>
      <c r="C27" s="34" t="s">
        <v>56</v>
      </c>
      <c r="D27" s="34">
        <v>9999921040</v>
      </c>
      <c r="E27" s="34">
        <v>200</v>
      </c>
      <c r="F27" s="35">
        <f>175582.2-23504-0.01-613+30000</f>
        <v>181465.19</v>
      </c>
      <c r="G27" s="35">
        <f>F27</f>
        <v>181465.19</v>
      </c>
      <c r="H27" s="35"/>
    </row>
    <row r="28" spans="1:8" s="12" customFormat="1" ht="19.5" customHeight="1" x14ac:dyDescent="0.25">
      <c r="A28" s="13" t="s">
        <v>100</v>
      </c>
      <c r="B28" s="34" t="s">
        <v>52</v>
      </c>
      <c r="C28" s="34" t="s">
        <v>56</v>
      </c>
      <c r="D28" s="34">
        <v>9999921040</v>
      </c>
      <c r="E28" s="34" t="s">
        <v>99</v>
      </c>
      <c r="F28" s="35">
        <f>613+368</f>
        <v>981</v>
      </c>
      <c r="G28" s="35">
        <f>613+368</f>
        <v>981</v>
      </c>
      <c r="H28" s="35"/>
    </row>
    <row r="29" spans="1:8" s="12" customFormat="1" ht="40.5" customHeight="1" x14ac:dyDescent="0.25">
      <c r="A29" s="11" t="s">
        <v>21</v>
      </c>
      <c r="B29" s="32" t="s">
        <v>52</v>
      </c>
      <c r="C29" s="32" t="s">
        <v>57</v>
      </c>
      <c r="D29" s="32" t="s">
        <v>51</v>
      </c>
      <c r="E29" s="32" t="s">
        <v>60</v>
      </c>
      <c r="F29" s="33">
        <f t="shared" ref="F29:G32" si="3">F30</f>
        <v>71800</v>
      </c>
      <c r="G29" s="33">
        <f t="shared" si="3"/>
        <v>71800</v>
      </c>
      <c r="H29" s="33"/>
    </row>
    <row r="30" spans="1:8" s="12" customFormat="1" ht="26.25" customHeight="1" x14ac:dyDescent="0.25">
      <c r="A30" s="13" t="s">
        <v>11</v>
      </c>
      <c r="B30" s="34" t="s">
        <v>52</v>
      </c>
      <c r="C30" s="34" t="s">
        <v>57</v>
      </c>
      <c r="D30" s="34" t="s">
        <v>62</v>
      </c>
      <c r="E30" s="34" t="s">
        <v>60</v>
      </c>
      <c r="F30" s="35">
        <f t="shared" si="3"/>
        <v>71800</v>
      </c>
      <c r="G30" s="35">
        <f t="shared" si="3"/>
        <v>71800</v>
      </c>
      <c r="H30" s="35"/>
    </row>
    <row r="31" spans="1:8" s="12" customFormat="1" ht="26.25" customHeight="1" x14ac:dyDescent="0.25">
      <c r="A31" s="13" t="s">
        <v>12</v>
      </c>
      <c r="B31" s="34" t="s">
        <v>52</v>
      </c>
      <c r="C31" s="34" t="s">
        <v>57</v>
      </c>
      <c r="D31" s="34">
        <v>9990000000</v>
      </c>
      <c r="E31" s="34" t="s">
        <v>60</v>
      </c>
      <c r="F31" s="35">
        <f t="shared" si="3"/>
        <v>71800</v>
      </c>
      <c r="G31" s="35">
        <f t="shared" si="3"/>
        <v>71800</v>
      </c>
      <c r="H31" s="35"/>
    </row>
    <row r="32" spans="1:8" s="12" customFormat="1" ht="26.25" customHeight="1" x14ac:dyDescent="0.25">
      <c r="A32" s="13" t="s">
        <v>22</v>
      </c>
      <c r="B32" s="34" t="s">
        <v>52</v>
      </c>
      <c r="C32" s="34" t="s">
        <v>57</v>
      </c>
      <c r="D32" s="34">
        <v>9999940020</v>
      </c>
      <c r="E32" s="34" t="s">
        <v>60</v>
      </c>
      <c r="F32" s="35">
        <f t="shared" si="3"/>
        <v>71800</v>
      </c>
      <c r="G32" s="35">
        <f t="shared" si="3"/>
        <v>71800</v>
      </c>
      <c r="H32" s="35"/>
    </row>
    <row r="33" spans="1:8" s="12" customFormat="1" ht="22.5" customHeight="1" x14ac:dyDescent="0.25">
      <c r="A33" s="13" t="s">
        <v>23</v>
      </c>
      <c r="B33" s="34" t="s">
        <v>52</v>
      </c>
      <c r="C33" s="34" t="s">
        <v>57</v>
      </c>
      <c r="D33" s="34">
        <v>9999940020</v>
      </c>
      <c r="E33" s="34">
        <v>500</v>
      </c>
      <c r="F33" s="35">
        <v>71800</v>
      </c>
      <c r="G33" s="35">
        <f>F33</f>
        <v>71800</v>
      </c>
      <c r="H33" s="35"/>
    </row>
    <row r="34" spans="1:8" s="15" customFormat="1" ht="19.5" customHeight="1" x14ac:dyDescent="0.25">
      <c r="A34" s="14" t="s">
        <v>75</v>
      </c>
      <c r="B34" s="32" t="s">
        <v>52</v>
      </c>
      <c r="C34" s="32" t="s">
        <v>76</v>
      </c>
      <c r="D34" s="32" t="s">
        <v>51</v>
      </c>
      <c r="E34" s="32" t="s">
        <v>60</v>
      </c>
      <c r="F34" s="33">
        <f t="shared" ref="F34:G36" si="4">F35</f>
        <v>185000</v>
      </c>
      <c r="G34" s="33">
        <f t="shared" si="4"/>
        <v>185000</v>
      </c>
      <c r="H34" s="33"/>
    </row>
    <row r="35" spans="1:8" s="12" customFormat="1" ht="27" customHeight="1" x14ac:dyDescent="0.25">
      <c r="A35" s="13" t="s">
        <v>11</v>
      </c>
      <c r="B35" s="34" t="s">
        <v>52</v>
      </c>
      <c r="C35" s="34" t="s">
        <v>76</v>
      </c>
      <c r="D35" s="34" t="s">
        <v>62</v>
      </c>
      <c r="E35" s="34" t="s">
        <v>60</v>
      </c>
      <c r="F35" s="35">
        <f t="shared" si="4"/>
        <v>185000</v>
      </c>
      <c r="G35" s="35">
        <f t="shared" si="4"/>
        <v>185000</v>
      </c>
      <c r="H35" s="35"/>
    </row>
    <row r="36" spans="1:8" s="12" customFormat="1" ht="24.75" customHeight="1" x14ac:dyDescent="0.25">
      <c r="A36" s="13" t="s">
        <v>12</v>
      </c>
      <c r="B36" s="34" t="s">
        <v>52</v>
      </c>
      <c r="C36" s="34" t="s">
        <v>76</v>
      </c>
      <c r="D36" s="34" t="s">
        <v>77</v>
      </c>
      <c r="E36" s="34" t="s">
        <v>60</v>
      </c>
      <c r="F36" s="35">
        <f t="shared" si="4"/>
        <v>185000</v>
      </c>
      <c r="G36" s="35">
        <f t="shared" si="4"/>
        <v>185000</v>
      </c>
      <c r="H36" s="35"/>
    </row>
    <row r="37" spans="1:8" s="12" customFormat="1" ht="18" customHeight="1" x14ac:dyDescent="0.25">
      <c r="A37" s="16" t="s">
        <v>20</v>
      </c>
      <c r="B37" s="34" t="s">
        <v>52</v>
      </c>
      <c r="C37" s="34" t="s">
        <v>76</v>
      </c>
      <c r="D37" s="34" t="s">
        <v>78</v>
      </c>
      <c r="E37" s="34" t="s">
        <v>79</v>
      </c>
      <c r="F37" s="35">
        <v>185000</v>
      </c>
      <c r="G37" s="35">
        <f>F37</f>
        <v>185000</v>
      </c>
      <c r="H37" s="35"/>
    </row>
    <row r="38" spans="1:8" s="12" customFormat="1" ht="16.5" customHeight="1" x14ac:dyDescent="0.25">
      <c r="A38" s="11" t="s">
        <v>24</v>
      </c>
      <c r="B38" s="32" t="s">
        <v>52</v>
      </c>
      <c r="C38" s="32">
        <v>11</v>
      </c>
      <c r="D38" s="32" t="s">
        <v>51</v>
      </c>
      <c r="E38" s="32" t="s">
        <v>60</v>
      </c>
      <c r="F38" s="33">
        <f t="shared" ref="F38:G41" si="5">F39</f>
        <v>210000</v>
      </c>
      <c r="G38" s="33">
        <f t="shared" si="5"/>
        <v>210000</v>
      </c>
      <c r="H38" s="33"/>
    </row>
    <row r="39" spans="1:8" s="12" customFormat="1" ht="26.25" customHeight="1" x14ac:dyDescent="0.25">
      <c r="A39" s="13" t="s">
        <v>11</v>
      </c>
      <c r="B39" s="34" t="s">
        <v>52</v>
      </c>
      <c r="C39" s="34">
        <v>11</v>
      </c>
      <c r="D39" s="34">
        <v>9900000000</v>
      </c>
      <c r="E39" s="34" t="s">
        <v>60</v>
      </c>
      <c r="F39" s="35">
        <f t="shared" si="5"/>
        <v>210000</v>
      </c>
      <c r="G39" s="35">
        <f t="shared" si="5"/>
        <v>210000</v>
      </c>
      <c r="H39" s="35"/>
    </row>
    <row r="40" spans="1:8" s="12" customFormat="1" ht="26.25" customHeight="1" x14ac:dyDescent="0.25">
      <c r="A40" s="13" t="s">
        <v>12</v>
      </c>
      <c r="B40" s="34" t="s">
        <v>52</v>
      </c>
      <c r="C40" s="34">
        <v>11</v>
      </c>
      <c r="D40" s="34">
        <v>9990000000</v>
      </c>
      <c r="E40" s="34" t="s">
        <v>60</v>
      </c>
      <c r="F40" s="35">
        <f t="shared" si="5"/>
        <v>210000</v>
      </c>
      <c r="G40" s="35">
        <f t="shared" si="5"/>
        <v>210000</v>
      </c>
      <c r="H40" s="35"/>
    </row>
    <row r="41" spans="1:8" s="12" customFormat="1" ht="26.25" customHeight="1" x14ac:dyDescent="0.25">
      <c r="A41" s="13" t="s">
        <v>25</v>
      </c>
      <c r="B41" s="34" t="s">
        <v>52</v>
      </c>
      <c r="C41" s="34">
        <v>11</v>
      </c>
      <c r="D41" s="34">
        <v>9999921110</v>
      </c>
      <c r="E41" s="34" t="s">
        <v>60</v>
      </c>
      <c r="F41" s="35">
        <f t="shared" si="5"/>
        <v>210000</v>
      </c>
      <c r="G41" s="35">
        <f t="shared" si="5"/>
        <v>210000</v>
      </c>
      <c r="H41" s="35"/>
    </row>
    <row r="42" spans="1:8" s="12" customFormat="1" ht="16.5" customHeight="1" x14ac:dyDescent="0.25">
      <c r="A42" s="13" t="s">
        <v>20</v>
      </c>
      <c r="B42" s="34" t="s">
        <v>52</v>
      </c>
      <c r="C42" s="34">
        <v>11</v>
      </c>
      <c r="D42" s="34">
        <v>9999921110</v>
      </c>
      <c r="E42" s="34">
        <v>800</v>
      </c>
      <c r="F42" s="35">
        <v>210000</v>
      </c>
      <c r="G42" s="35">
        <f>F42</f>
        <v>210000</v>
      </c>
      <c r="H42" s="35"/>
    </row>
    <row r="43" spans="1:8" s="12" customFormat="1" ht="25.5" customHeight="1" x14ac:dyDescent="0.25">
      <c r="A43" s="11" t="s">
        <v>26</v>
      </c>
      <c r="B43" s="32" t="s">
        <v>52</v>
      </c>
      <c r="C43" s="32">
        <v>13</v>
      </c>
      <c r="D43" s="32" t="s">
        <v>51</v>
      </c>
      <c r="E43" s="32" t="s">
        <v>60</v>
      </c>
      <c r="F43" s="33">
        <f>F49+F44</f>
        <v>336904.41</v>
      </c>
      <c r="G43" s="33">
        <f>F43</f>
        <v>336904.41</v>
      </c>
      <c r="H43" s="33"/>
    </row>
    <row r="44" spans="1:8" s="18" customFormat="1" ht="39.75" customHeight="1" x14ac:dyDescent="0.25">
      <c r="A44" s="17" t="s">
        <v>27</v>
      </c>
      <c r="B44" s="36" t="s">
        <v>52</v>
      </c>
      <c r="C44" s="36">
        <v>13</v>
      </c>
      <c r="D44" s="36" t="s">
        <v>70</v>
      </c>
      <c r="E44" s="36" t="s">
        <v>60</v>
      </c>
      <c r="F44" s="37">
        <f t="shared" ref="F44:G46" si="6">F45</f>
        <v>12000</v>
      </c>
      <c r="G44" s="37">
        <f t="shared" si="6"/>
        <v>12000</v>
      </c>
      <c r="H44" s="37"/>
    </row>
    <row r="45" spans="1:8" s="12" customFormat="1" ht="21" customHeight="1" x14ac:dyDescent="0.25">
      <c r="A45" s="13" t="s">
        <v>28</v>
      </c>
      <c r="B45" s="34" t="s">
        <v>52</v>
      </c>
      <c r="C45" s="34">
        <v>13</v>
      </c>
      <c r="D45" s="34" t="s">
        <v>71</v>
      </c>
      <c r="E45" s="34" t="s">
        <v>60</v>
      </c>
      <c r="F45" s="35">
        <f t="shared" si="6"/>
        <v>12000</v>
      </c>
      <c r="G45" s="35">
        <f t="shared" si="6"/>
        <v>12000</v>
      </c>
      <c r="H45" s="35"/>
    </row>
    <row r="46" spans="1:8" s="12" customFormat="1" ht="26.25" customHeight="1" x14ac:dyDescent="0.25">
      <c r="A46" s="13" t="s">
        <v>29</v>
      </c>
      <c r="B46" s="34" t="s">
        <v>52</v>
      </c>
      <c r="C46" s="34">
        <v>13</v>
      </c>
      <c r="D46" s="34" t="s">
        <v>72</v>
      </c>
      <c r="E46" s="34" t="s">
        <v>60</v>
      </c>
      <c r="F46" s="35">
        <f t="shared" si="6"/>
        <v>12000</v>
      </c>
      <c r="G46" s="35">
        <f t="shared" si="6"/>
        <v>12000</v>
      </c>
      <c r="H46" s="35"/>
    </row>
    <row r="47" spans="1:8" s="12" customFormat="1" ht="27" customHeight="1" x14ac:dyDescent="0.25">
      <c r="A47" s="13" t="s">
        <v>19</v>
      </c>
      <c r="B47" s="34" t="s">
        <v>52</v>
      </c>
      <c r="C47" s="34">
        <v>13</v>
      </c>
      <c r="D47" s="34" t="s">
        <v>72</v>
      </c>
      <c r="E47" s="34" t="s">
        <v>63</v>
      </c>
      <c r="F47" s="35">
        <v>12000</v>
      </c>
      <c r="G47" s="35">
        <f>F47</f>
        <v>12000</v>
      </c>
      <c r="H47" s="35"/>
    </row>
    <row r="48" spans="1:8" s="12" customFormat="1" ht="25.5" customHeight="1" x14ac:dyDescent="0.25">
      <c r="A48" s="17" t="s">
        <v>11</v>
      </c>
      <c r="B48" s="34" t="s">
        <v>52</v>
      </c>
      <c r="C48" s="36">
        <v>13</v>
      </c>
      <c r="D48" s="36">
        <v>9900000000</v>
      </c>
      <c r="E48" s="36" t="s">
        <v>60</v>
      </c>
      <c r="F48" s="37">
        <f>F49</f>
        <v>324904.40999999997</v>
      </c>
      <c r="G48" s="37">
        <f>G49</f>
        <v>324904.40999999997</v>
      </c>
      <c r="H48" s="37"/>
    </row>
    <row r="49" spans="1:8" s="12" customFormat="1" ht="26.25" customHeight="1" x14ac:dyDescent="0.25">
      <c r="A49" s="17" t="s">
        <v>12</v>
      </c>
      <c r="B49" s="34" t="s">
        <v>52</v>
      </c>
      <c r="C49" s="36">
        <v>13</v>
      </c>
      <c r="D49" s="36">
        <v>9990000000</v>
      </c>
      <c r="E49" s="36" t="s">
        <v>60</v>
      </c>
      <c r="F49" s="37">
        <f>F50+F52+F55</f>
        <v>324904.40999999997</v>
      </c>
      <c r="G49" s="37">
        <f>G50+G52+G55</f>
        <v>324904.40999999997</v>
      </c>
      <c r="H49" s="37"/>
    </row>
    <row r="50" spans="1:8" s="12" customFormat="1" ht="32.25" customHeight="1" x14ac:dyDescent="0.25">
      <c r="A50" s="13" t="s">
        <v>30</v>
      </c>
      <c r="B50" s="34" t="s">
        <v>52</v>
      </c>
      <c r="C50" s="34">
        <v>13</v>
      </c>
      <c r="D50" s="34">
        <v>9999921120</v>
      </c>
      <c r="E50" s="34" t="s">
        <v>60</v>
      </c>
      <c r="F50" s="35">
        <f>F51</f>
        <v>10000</v>
      </c>
      <c r="G50" s="35">
        <f>G51</f>
        <v>10000</v>
      </c>
      <c r="H50" s="35"/>
    </row>
    <row r="51" spans="1:8" s="12" customFormat="1" ht="26.25" customHeight="1" x14ac:dyDescent="0.25">
      <c r="A51" s="13" t="s">
        <v>19</v>
      </c>
      <c r="B51" s="34" t="s">
        <v>52</v>
      </c>
      <c r="C51" s="34">
        <v>13</v>
      </c>
      <c r="D51" s="34">
        <v>9999921120</v>
      </c>
      <c r="E51" s="34">
        <v>200</v>
      </c>
      <c r="F51" s="35">
        <f>40000-30000</f>
        <v>10000</v>
      </c>
      <c r="G51" s="35">
        <f>F51</f>
        <v>10000</v>
      </c>
      <c r="H51" s="35"/>
    </row>
    <row r="52" spans="1:8" s="12" customFormat="1" ht="26.25" customHeight="1" x14ac:dyDescent="0.25">
      <c r="A52" s="13" t="s">
        <v>31</v>
      </c>
      <c r="B52" s="34" t="s">
        <v>52</v>
      </c>
      <c r="C52" s="34">
        <v>13</v>
      </c>
      <c r="D52" s="34">
        <v>9999921130</v>
      </c>
      <c r="E52" s="34" t="s">
        <v>60</v>
      </c>
      <c r="F52" s="35">
        <f>F53+F54</f>
        <v>289904.40999999997</v>
      </c>
      <c r="G52" s="35">
        <f>G53+G54</f>
        <v>289904.40999999997</v>
      </c>
      <c r="H52" s="35"/>
    </row>
    <row r="53" spans="1:8" s="12" customFormat="1" ht="26.25" customHeight="1" x14ac:dyDescent="0.25">
      <c r="A53" s="13" t="s">
        <v>19</v>
      </c>
      <c r="B53" s="34" t="s">
        <v>52</v>
      </c>
      <c r="C53" s="34">
        <v>13</v>
      </c>
      <c r="D53" s="34">
        <v>9999921130</v>
      </c>
      <c r="E53" s="34">
        <v>200</v>
      </c>
      <c r="F53" s="35">
        <f>143831-30303.03+4+174567.88</f>
        <v>288099.84999999998</v>
      </c>
      <c r="G53" s="35">
        <f>F53</f>
        <v>288099.84999999998</v>
      </c>
      <c r="H53" s="35"/>
    </row>
    <row r="54" spans="1:8" s="12" customFormat="1" ht="20.25" customHeight="1" x14ac:dyDescent="0.25">
      <c r="A54" s="13" t="s">
        <v>20</v>
      </c>
      <c r="B54" s="34" t="s">
        <v>52</v>
      </c>
      <c r="C54" s="34">
        <v>13</v>
      </c>
      <c r="D54" s="34">
        <v>9999921130</v>
      </c>
      <c r="E54" s="34">
        <v>800</v>
      </c>
      <c r="F54" s="35">
        <v>1804.56</v>
      </c>
      <c r="G54" s="35">
        <f>F54</f>
        <v>1804.56</v>
      </c>
      <c r="H54" s="35"/>
    </row>
    <row r="55" spans="1:8" s="12" customFormat="1" ht="26.25" customHeight="1" x14ac:dyDescent="0.25">
      <c r="A55" s="13" t="s">
        <v>32</v>
      </c>
      <c r="B55" s="34" t="s">
        <v>52</v>
      </c>
      <c r="C55" s="34">
        <v>13</v>
      </c>
      <c r="D55" s="34">
        <v>9999921140</v>
      </c>
      <c r="E55" s="34" t="s">
        <v>60</v>
      </c>
      <c r="F55" s="35">
        <f>F56</f>
        <v>25000</v>
      </c>
      <c r="G55" s="35">
        <f>G56</f>
        <v>25000</v>
      </c>
      <c r="H55" s="35"/>
    </row>
    <row r="56" spans="1:8" s="12" customFormat="1" ht="26.25" customHeight="1" x14ac:dyDescent="0.25">
      <c r="A56" s="13" t="s">
        <v>19</v>
      </c>
      <c r="B56" s="34" t="s">
        <v>52</v>
      </c>
      <c r="C56" s="34">
        <v>13</v>
      </c>
      <c r="D56" s="34">
        <v>9999921140</v>
      </c>
      <c r="E56" s="34" t="s">
        <v>63</v>
      </c>
      <c r="F56" s="35">
        <v>25000</v>
      </c>
      <c r="G56" s="35">
        <f>F56</f>
        <v>25000</v>
      </c>
      <c r="H56" s="35"/>
    </row>
    <row r="57" spans="1:8" s="12" customFormat="1" ht="21.75" customHeight="1" x14ac:dyDescent="0.25">
      <c r="A57" s="11" t="s">
        <v>33</v>
      </c>
      <c r="B57" s="32" t="s">
        <v>54</v>
      </c>
      <c r="C57" s="32" t="s">
        <v>53</v>
      </c>
      <c r="D57" s="32" t="s">
        <v>51</v>
      </c>
      <c r="E57" s="32" t="s">
        <v>60</v>
      </c>
      <c r="F57" s="33">
        <f>F58</f>
        <v>171070</v>
      </c>
      <c r="G57" s="33"/>
      <c r="H57" s="33">
        <f>H58</f>
        <v>171070</v>
      </c>
    </row>
    <row r="58" spans="1:8" s="12" customFormat="1" ht="22.5" customHeight="1" x14ac:dyDescent="0.25">
      <c r="A58" s="13" t="s">
        <v>34</v>
      </c>
      <c r="B58" s="34" t="s">
        <v>54</v>
      </c>
      <c r="C58" s="34" t="s">
        <v>55</v>
      </c>
      <c r="D58" s="34" t="s">
        <v>51</v>
      </c>
      <c r="E58" s="34" t="s">
        <v>60</v>
      </c>
      <c r="F58" s="35">
        <f>F59</f>
        <v>171070</v>
      </c>
      <c r="G58" s="35"/>
      <c r="H58" s="35">
        <f>H59</f>
        <v>171070</v>
      </c>
    </row>
    <row r="59" spans="1:8" s="12" customFormat="1" ht="26.25" customHeight="1" x14ac:dyDescent="0.25">
      <c r="A59" s="13" t="s">
        <v>11</v>
      </c>
      <c r="B59" s="34" t="s">
        <v>54</v>
      </c>
      <c r="C59" s="34" t="s">
        <v>55</v>
      </c>
      <c r="D59" s="34">
        <v>9900000000</v>
      </c>
      <c r="E59" s="34" t="s">
        <v>60</v>
      </c>
      <c r="F59" s="35">
        <f>F60</f>
        <v>171070</v>
      </c>
      <c r="G59" s="35"/>
      <c r="H59" s="35">
        <f>H60</f>
        <v>171070</v>
      </c>
    </row>
    <row r="60" spans="1:8" s="12" customFormat="1" ht="29.25" customHeight="1" x14ac:dyDescent="0.25">
      <c r="A60" s="13" t="s">
        <v>35</v>
      </c>
      <c r="B60" s="34" t="s">
        <v>54</v>
      </c>
      <c r="C60" s="34" t="s">
        <v>55</v>
      </c>
      <c r="D60" s="34">
        <v>9990000000</v>
      </c>
      <c r="E60" s="34" t="s">
        <v>60</v>
      </c>
      <c r="F60" s="35">
        <f>F61</f>
        <v>171070</v>
      </c>
      <c r="G60" s="35"/>
      <c r="H60" s="35">
        <f>H61</f>
        <v>171070</v>
      </c>
    </row>
    <row r="61" spans="1:8" s="12" customFormat="1" ht="29.25" customHeight="1" x14ac:dyDescent="0.25">
      <c r="A61" s="13" t="s">
        <v>36</v>
      </c>
      <c r="B61" s="34" t="s">
        <v>54</v>
      </c>
      <c r="C61" s="34" t="s">
        <v>55</v>
      </c>
      <c r="D61" s="34">
        <v>9999951180</v>
      </c>
      <c r="E61" s="34" t="s">
        <v>60</v>
      </c>
      <c r="F61" s="35">
        <f>F62+F63</f>
        <v>171070</v>
      </c>
      <c r="G61" s="35"/>
      <c r="H61" s="35">
        <f>H62+H63</f>
        <v>171070</v>
      </c>
    </row>
    <row r="62" spans="1:8" s="12" customFormat="1" ht="48" customHeight="1" x14ac:dyDescent="0.25">
      <c r="A62" s="13" t="s">
        <v>14</v>
      </c>
      <c r="B62" s="34" t="s">
        <v>54</v>
      </c>
      <c r="C62" s="34" t="s">
        <v>55</v>
      </c>
      <c r="D62" s="34">
        <v>9999951180</v>
      </c>
      <c r="E62" s="34">
        <v>100</v>
      </c>
      <c r="F62" s="35">
        <v>142489.94</v>
      </c>
      <c r="G62" s="35"/>
      <c r="H62" s="35">
        <f>F62</f>
        <v>142489.94</v>
      </c>
    </row>
    <row r="63" spans="1:8" s="12" customFormat="1" ht="24.75" customHeight="1" x14ac:dyDescent="0.25">
      <c r="A63" s="13" t="s">
        <v>19</v>
      </c>
      <c r="B63" s="34" t="s">
        <v>54</v>
      </c>
      <c r="C63" s="34" t="s">
        <v>55</v>
      </c>
      <c r="D63" s="34">
        <v>9999951180</v>
      </c>
      <c r="E63" s="34" t="s">
        <v>63</v>
      </c>
      <c r="F63" s="35">
        <f>13073+15507.06</f>
        <v>28580.059999999998</v>
      </c>
      <c r="G63" s="35"/>
      <c r="H63" s="35">
        <f>F63</f>
        <v>28580.059999999998</v>
      </c>
    </row>
    <row r="64" spans="1:8" s="12" customFormat="1" ht="26.25" customHeight="1" x14ac:dyDescent="0.25">
      <c r="A64" s="11" t="s">
        <v>37</v>
      </c>
      <c r="B64" s="32" t="s">
        <v>55</v>
      </c>
      <c r="C64" s="32" t="s">
        <v>53</v>
      </c>
      <c r="D64" s="32" t="s">
        <v>51</v>
      </c>
      <c r="E64" s="32" t="s">
        <v>60</v>
      </c>
      <c r="F64" s="33">
        <f t="shared" ref="F64:G68" si="7">F65</f>
        <v>20000</v>
      </c>
      <c r="G64" s="33">
        <f t="shared" si="7"/>
        <v>20000</v>
      </c>
      <c r="H64" s="33"/>
    </row>
    <row r="65" spans="1:8" s="12" customFormat="1" ht="29.25" customHeight="1" x14ac:dyDescent="0.25">
      <c r="A65" s="11" t="s">
        <v>38</v>
      </c>
      <c r="B65" s="32" t="s">
        <v>55</v>
      </c>
      <c r="C65" s="32" t="s">
        <v>58</v>
      </c>
      <c r="D65" s="32" t="s">
        <v>51</v>
      </c>
      <c r="E65" s="32" t="s">
        <v>60</v>
      </c>
      <c r="F65" s="33">
        <f t="shared" si="7"/>
        <v>20000</v>
      </c>
      <c r="G65" s="33">
        <f t="shared" si="7"/>
        <v>20000</v>
      </c>
      <c r="H65" s="33"/>
    </row>
    <row r="66" spans="1:8" s="12" customFormat="1" ht="26.25" customHeight="1" x14ac:dyDescent="0.25">
      <c r="A66" s="13" t="s">
        <v>11</v>
      </c>
      <c r="B66" s="34" t="s">
        <v>55</v>
      </c>
      <c r="C66" s="34" t="s">
        <v>58</v>
      </c>
      <c r="D66" s="34">
        <v>9900000000</v>
      </c>
      <c r="E66" s="34" t="s">
        <v>60</v>
      </c>
      <c r="F66" s="35">
        <f t="shared" si="7"/>
        <v>20000</v>
      </c>
      <c r="G66" s="35">
        <f t="shared" si="7"/>
        <v>20000</v>
      </c>
      <c r="H66" s="35"/>
    </row>
    <row r="67" spans="1:8" s="12" customFormat="1" ht="26.25" customHeight="1" x14ac:dyDescent="0.25">
      <c r="A67" s="13" t="s">
        <v>12</v>
      </c>
      <c r="B67" s="34" t="s">
        <v>55</v>
      </c>
      <c r="C67" s="34" t="s">
        <v>58</v>
      </c>
      <c r="D67" s="34">
        <v>9990000000</v>
      </c>
      <c r="E67" s="34" t="s">
        <v>60</v>
      </c>
      <c r="F67" s="35">
        <f t="shared" si="7"/>
        <v>20000</v>
      </c>
      <c r="G67" s="35">
        <f t="shared" si="7"/>
        <v>20000</v>
      </c>
      <c r="H67" s="35"/>
    </row>
    <row r="68" spans="1:8" s="12" customFormat="1" ht="25.5" customHeight="1" x14ac:dyDescent="0.25">
      <c r="A68" s="13" t="s">
        <v>39</v>
      </c>
      <c r="B68" s="34" t="s">
        <v>55</v>
      </c>
      <c r="C68" s="34" t="s">
        <v>58</v>
      </c>
      <c r="D68" s="34">
        <v>9999933090</v>
      </c>
      <c r="E68" s="34" t="s">
        <v>60</v>
      </c>
      <c r="F68" s="35">
        <f t="shared" si="7"/>
        <v>20000</v>
      </c>
      <c r="G68" s="35">
        <f t="shared" si="7"/>
        <v>20000</v>
      </c>
      <c r="H68" s="35"/>
    </row>
    <row r="69" spans="1:8" s="12" customFormat="1" ht="26.25" customHeight="1" x14ac:dyDescent="0.25">
      <c r="A69" s="13" t="s">
        <v>19</v>
      </c>
      <c r="B69" s="34" t="s">
        <v>55</v>
      </c>
      <c r="C69" s="34" t="s">
        <v>58</v>
      </c>
      <c r="D69" s="34">
        <v>9999933090</v>
      </c>
      <c r="E69" s="34">
        <v>200</v>
      </c>
      <c r="F69" s="35">
        <v>20000</v>
      </c>
      <c r="G69" s="35">
        <v>20000</v>
      </c>
      <c r="H69" s="35"/>
    </row>
    <row r="70" spans="1:8" s="12" customFormat="1" ht="15.75" customHeight="1" x14ac:dyDescent="0.25">
      <c r="A70" s="11" t="s">
        <v>40</v>
      </c>
      <c r="B70" s="32" t="s">
        <v>59</v>
      </c>
      <c r="C70" s="32" t="s">
        <v>53</v>
      </c>
      <c r="D70" s="32" t="s">
        <v>51</v>
      </c>
      <c r="E70" s="32" t="s">
        <v>60</v>
      </c>
      <c r="F70" s="33">
        <f>F71</f>
        <v>4424197.4000000004</v>
      </c>
      <c r="G70" s="33">
        <f>G71</f>
        <v>1424197.4</v>
      </c>
      <c r="H70" s="33">
        <f>H71</f>
        <v>3000000</v>
      </c>
    </row>
    <row r="71" spans="1:8" s="12" customFormat="1" ht="15.75" customHeight="1" x14ac:dyDescent="0.25">
      <c r="A71" s="11" t="s">
        <v>41</v>
      </c>
      <c r="B71" s="32" t="s">
        <v>59</v>
      </c>
      <c r="C71" s="32" t="s">
        <v>55</v>
      </c>
      <c r="D71" s="32" t="s">
        <v>51</v>
      </c>
      <c r="E71" s="32" t="s">
        <v>60</v>
      </c>
      <c r="F71" s="33">
        <f>F72+F76+F80+F87</f>
        <v>4424197.4000000004</v>
      </c>
      <c r="G71" s="33">
        <f>G74+G78+G80+G87</f>
        <v>1424197.4</v>
      </c>
      <c r="H71" s="33">
        <f>H80</f>
        <v>3000000</v>
      </c>
    </row>
    <row r="72" spans="1:8" s="12" customFormat="1" ht="36.75" customHeight="1" x14ac:dyDescent="0.25">
      <c r="A72" s="13" t="s">
        <v>42</v>
      </c>
      <c r="B72" s="34" t="s">
        <v>59</v>
      </c>
      <c r="C72" s="34" t="s">
        <v>55</v>
      </c>
      <c r="D72" s="34" t="s">
        <v>73</v>
      </c>
      <c r="E72" s="34" t="s">
        <v>60</v>
      </c>
      <c r="F72" s="35">
        <f t="shared" ref="F72:G74" si="8">F73</f>
        <v>119150</v>
      </c>
      <c r="G72" s="35">
        <f t="shared" si="8"/>
        <v>119150</v>
      </c>
      <c r="H72" s="33"/>
    </row>
    <row r="73" spans="1:8" s="12" customFormat="1" ht="37.5" customHeight="1" x14ac:dyDescent="0.25">
      <c r="A73" s="13" t="s">
        <v>43</v>
      </c>
      <c r="B73" s="34" t="s">
        <v>59</v>
      </c>
      <c r="C73" s="34" t="s">
        <v>55</v>
      </c>
      <c r="D73" s="34" t="s">
        <v>65</v>
      </c>
      <c r="E73" s="34" t="s">
        <v>60</v>
      </c>
      <c r="F73" s="35">
        <f t="shared" si="8"/>
        <v>119150</v>
      </c>
      <c r="G73" s="35">
        <f t="shared" si="8"/>
        <v>119150</v>
      </c>
      <c r="H73" s="35"/>
    </row>
    <row r="74" spans="1:8" s="12" customFormat="1" ht="26.25" customHeight="1" x14ac:dyDescent="0.25">
      <c r="A74" s="13" t="s">
        <v>44</v>
      </c>
      <c r="B74" s="34" t="s">
        <v>59</v>
      </c>
      <c r="C74" s="34" t="s">
        <v>55</v>
      </c>
      <c r="D74" s="34" t="s">
        <v>66</v>
      </c>
      <c r="E74" s="34" t="s">
        <v>60</v>
      </c>
      <c r="F74" s="35">
        <f t="shared" si="8"/>
        <v>119150</v>
      </c>
      <c r="G74" s="35">
        <f t="shared" si="8"/>
        <v>119150</v>
      </c>
      <c r="H74" s="35"/>
    </row>
    <row r="75" spans="1:8" s="12" customFormat="1" ht="26.25" customHeight="1" x14ac:dyDescent="0.25">
      <c r="A75" s="13" t="s">
        <v>19</v>
      </c>
      <c r="B75" s="34" t="s">
        <v>59</v>
      </c>
      <c r="C75" s="34" t="s">
        <v>55</v>
      </c>
      <c r="D75" s="34" t="s">
        <v>66</v>
      </c>
      <c r="E75" s="34">
        <v>200</v>
      </c>
      <c r="F75" s="35">
        <v>119150</v>
      </c>
      <c r="G75" s="35">
        <f>F75</f>
        <v>119150</v>
      </c>
      <c r="H75" s="35"/>
    </row>
    <row r="76" spans="1:8" s="12" customFormat="1" ht="37.5" customHeight="1" x14ac:dyDescent="0.25">
      <c r="A76" s="13" t="s">
        <v>45</v>
      </c>
      <c r="B76" s="34" t="s">
        <v>59</v>
      </c>
      <c r="C76" s="34" t="s">
        <v>55</v>
      </c>
      <c r="D76" s="34" t="s">
        <v>67</v>
      </c>
      <c r="E76" s="34" t="s">
        <v>60</v>
      </c>
      <c r="F76" s="35">
        <f t="shared" ref="F76:G78" si="9">F77</f>
        <v>2593.4</v>
      </c>
      <c r="G76" s="35">
        <f t="shared" si="9"/>
        <v>2593.4</v>
      </c>
      <c r="H76" s="35"/>
    </row>
    <row r="77" spans="1:8" s="12" customFormat="1" ht="15" customHeight="1" x14ac:dyDescent="0.25">
      <c r="A77" s="13" t="s">
        <v>46</v>
      </c>
      <c r="B77" s="34" t="s">
        <v>59</v>
      </c>
      <c r="C77" s="34" t="s">
        <v>55</v>
      </c>
      <c r="D77" s="34" t="s">
        <v>68</v>
      </c>
      <c r="E77" s="34" t="s">
        <v>60</v>
      </c>
      <c r="F77" s="35">
        <f t="shared" si="9"/>
        <v>2593.4</v>
      </c>
      <c r="G77" s="35">
        <f t="shared" si="9"/>
        <v>2593.4</v>
      </c>
      <c r="H77" s="35"/>
    </row>
    <row r="78" spans="1:8" s="12" customFormat="1" ht="15.75" customHeight="1" x14ac:dyDescent="0.25">
      <c r="A78" s="13" t="s">
        <v>47</v>
      </c>
      <c r="B78" s="34" t="s">
        <v>59</v>
      </c>
      <c r="C78" s="34" t="s">
        <v>55</v>
      </c>
      <c r="D78" s="34" t="s">
        <v>69</v>
      </c>
      <c r="E78" s="34" t="s">
        <v>60</v>
      </c>
      <c r="F78" s="35">
        <f t="shared" si="9"/>
        <v>2593.4</v>
      </c>
      <c r="G78" s="35">
        <f t="shared" si="9"/>
        <v>2593.4</v>
      </c>
      <c r="H78" s="35"/>
    </row>
    <row r="79" spans="1:8" s="12" customFormat="1" ht="26.25" customHeight="1" x14ac:dyDescent="0.25">
      <c r="A79" s="31" t="s">
        <v>19</v>
      </c>
      <c r="B79" s="34" t="s">
        <v>59</v>
      </c>
      <c r="C79" s="34" t="s">
        <v>55</v>
      </c>
      <c r="D79" s="34" t="s">
        <v>69</v>
      </c>
      <c r="E79" s="34">
        <v>200</v>
      </c>
      <c r="F79" s="35">
        <v>2593.4</v>
      </c>
      <c r="G79" s="35">
        <f>F79</f>
        <v>2593.4</v>
      </c>
      <c r="H79" s="35"/>
    </row>
    <row r="80" spans="1:8" s="12" customFormat="1" ht="38.25" customHeight="1" x14ac:dyDescent="0.25">
      <c r="A80" s="47" t="s">
        <v>101</v>
      </c>
      <c r="B80" s="38" t="s">
        <v>59</v>
      </c>
      <c r="C80" s="34" t="s">
        <v>55</v>
      </c>
      <c r="D80" s="34" t="s">
        <v>103</v>
      </c>
      <c r="E80" s="34" t="s">
        <v>60</v>
      </c>
      <c r="F80" s="35">
        <f t="shared" ref="F80:H81" si="10">F81</f>
        <v>3030303.04</v>
      </c>
      <c r="G80" s="35">
        <f t="shared" si="10"/>
        <v>30303.040000000001</v>
      </c>
      <c r="H80" s="35">
        <f t="shared" si="10"/>
        <v>3000000</v>
      </c>
    </row>
    <row r="81" spans="1:8" s="12" customFormat="1" ht="36" customHeight="1" x14ac:dyDescent="0.25">
      <c r="A81" s="47" t="s">
        <v>106</v>
      </c>
      <c r="B81" s="38" t="s">
        <v>59</v>
      </c>
      <c r="C81" s="34" t="s">
        <v>55</v>
      </c>
      <c r="D81" s="34" t="s">
        <v>105</v>
      </c>
      <c r="E81" s="34" t="s">
        <v>60</v>
      </c>
      <c r="F81" s="35">
        <f t="shared" si="10"/>
        <v>3030303.04</v>
      </c>
      <c r="G81" s="35">
        <f t="shared" si="10"/>
        <v>30303.040000000001</v>
      </c>
      <c r="H81" s="35">
        <f t="shared" si="10"/>
        <v>3000000</v>
      </c>
    </row>
    <row r="82" spans="1:8" s="12" customFormat="1" ht="32.25" customHeight="1" x14ac:dyDescent="0.25">
      <c r="A82" s="50" t="s">
        <v>102</v>
      </c>
      <c r="B82" s="38" t="s">
        <v>59</v>
      </c>
      <c r="C82" s="34" t="s">
        <v>55</v>
      </c>
      <c r="D82" s="34" t="s">
        <v>107</v>
      </c>
      <c r="E82" s="34" t="s">
        <v>60</v>
      </c>
      <c r="F82" s="35">
        <f>F83+F85</f>
        <v>3030303.04</v>
      </c>
      <c r="G82" s="35">
        <f>G83</f>
        <v>30303.040000000001</v>
      </c>
      <c r="H82" s="35">
        <v>3000000</v>
      </c>
    </row>
    <row r="83" spans="1:8" s="12" customFormat="1" ht="36" customHeight="1" x14ac:dyDescent="0.25">
      <c r="A83" s="47" t="s">
        <v>108</v>
      </c>
      <c r="B83" s="38" t="s">
        <v>59</v>
      </c>
      <c r="C83" s="34" t="s">
        <v>55</v>
      </c>
      <c r="D83" s="34" t="s">
        <v>104</v>
      </c>
      <c r="E83" s="34" t="s">
        <v>60</v>
      </c>
      <c r="F83" s="46">
        <f>F84</f>
        <v>30303.040000000001</v>
      </c>
      <c r="G83" s="46">
        <f>G84</f>
        <v>30303.040000000001</v>
      </c>
      <c r="H83" s="46"/>
    </row>
    <row r="84" spans="1:8" s="12" customFormat="1" ht="29.25" customHeight="1" x14ac:dyDescent="0.25">
      <c r="A84" s="13" t="s">
        <v>19</v>
      </c>
      <c r="B84" s="38" t="s">
        <v>59</v>
      </c>
      <c r="C84" s="34" t="s">
        <v>55</v>
      </c>
      <c r="D84" s="34" t="s">
        <v>104</v>
      </c>
      <c r="E84" s="34" t="s">
        <v>63</v>
      </c>
      <c r="F84" s="46">
        <v>30303.040000000001</v>
      </c>
      <c r="G84" s="46">
        <v>30303.040000000001</v>
      </c>
      <c r="H84" s="46"/>
    </row>
    <row r="85" spans="1:8" s="12" customFormat="1" ht="26.25" customHeight="1" x14ac:dyDescent="0.25">
      <c r="A85" s="47" t="s">
        <v>110</v>
      </c>
      <c r="B85" s="38" t="s">
        <v>59</v>
      </c>
      <c r="C85" s="34" t="s">
        <v>55</v>
      </c>
      <c r="D85" s="34" t="s">
        <v>109</v>
      </c>
      <c r="E85" s="34" t="s">
        <v>60</v>
      </c>
      <c r="F85" s="54">
        <f>F86</f>
        <v>3000000</v>
      </c>
      <c r="G85" s="52"/>
      <c r="H85" s="52">
        <f>H86</f>
        <v>3000000</v>
      </c>
    </row>
    <row r="86" spans="1:8" s="12" customFormat="1" ht="26.25" customHeight="1" x14ac:dyDescent="0.25">
      <c r="A86" s="13" t="s">
        <v>19</v>
      </c>
      <c r="B86" s="38" t="s">
        <v>59</v>
      </c>
      <c r="C86" s="34" t="s">
        <v>55</v>
      </c>
      <c r="D86" s="34" t="s">
        <v>109</v>
      </c>
      <c r="E86" s="34" t="s">
        <v>63</v>
      </c>
      <c r="F86" s="53">
        <v>3000000</v>
      </c>
      <c r="G86" s="55"/>
      <c r="H86" s="55">
        <v>3000000</v>
      </c>
    </row>
    <row r="87" spans="1:8" s="12" customFormat="1" ht="26.25" customHeight="1" x14ac:dyDescent="0.25">
      <c r="A87" s="58" t="s">
        <v>11</v>
      </c>
      <c r="B87" s="60" t="s">
        <v>59</v>
      </c>
      <c r="C87" s="60" t="s">
        <v>55</v>
      </c>
      <c r="D87" s="60">
        <v>9900000000</v>
      </c>
      <c r="E87" s="60" t="s">
        <v>60</v>
      </c>
      <c r="F87" s="55">
        <f t="shared" ref="F87:G89" si="11">F88</f>
        <v>1272150.96</v>
      </c>
      <c r="G87" s="55">
        <f t="shared" si="11"/>
        <v>1272150.96</v>
      </c>
      <c r="H87" s="55"/>
    </row>
    <row r="88" spans="1:8" s="12" customFormat="1" ht="26.25" customHeight="1" x14ac:dyDescent="0.25">
      <c r="A88" s="58" t="s">
        <v>111</v>
      </c>
      <c r="B88" s="60" t="s">
        <v>59</v>
      </c>
      <c r="C88" s="60" t="s">
        <v>55</v>
      </c>
      <c r="D88" s="60">
        <v>9990000000</v>
      </c>
      <c r="E88" s="60" t="s">
        <v>60</v>
      </c>
      <c r="F88" s="55">
        <f t="shared" si="11"/>
        <v>1272150.96</v>
      </c>
      <c r="G88" s="55">
        <f t="shared" si="11"/>
        <v>1272150.96</v>
      </c>
      <c r="H88" s="55"/>
    </row>
    <row r="89" spans="1:8" s="12" customFormat="1" ht="26.25" customHeight="1" x14ac:dyDescent="0.25">
      <c r="A89" s="59" t="s">
        <v>112</v>
      </c>
      <c r="B89" s="60" t="s">
        <v>59</v>
      </c>
      <c r="C89" s="60" t="s">
        <v>55</v>
      </c>
      <c r="D89" s="60">
        <v>9999960040</v>
      </c>
      <c r="E89" s="60" t="s">
        <v>60</v>
      </c>
      <c r="F89" s="55">
        <f t="shared" si="11"/>
        <v>1272150.96</v>
      </c>
      <c r="G89" s="55">
        <f t="shared" si="11"/>
        <v>1272150.96</v>
      </c>
      <c r="H89" s="55"/>
    </row>
    <row r="90" spans="1:8" s="12" customFormat="1" ht="26.25" customHeight="1" x14ac:dyDescent="0.25">
      <c r="A90" s="59" t="s">
        <v>19</v>
      </c>
      <c r="B90" s="60" t="s">
        <v>59</v>
      </c>
      <c r="C90" s="60" t="s">
        <v>55</v>
      </c>
      <c r="D90" s="60">
        <v>9999960040</v>
      </c>
      <c r="E90" s="60">
        <v>200</v>
      </c>
      <c r="F90" s="55">
        <f>23504+448646.96+800000</f>
        <v>1272150.96</v>
      </c>
      <c r="G90" s="55">
        <f>F90</f>
        <v>1272150.96</v>
      </c>
      <c r="H90" s="55"/>
    </row>
    <row r="91" spans="1:8" s="25" customFormat="1" ht="17.25" customHeight="1" x14ac:dyDescent="0.25">
      <c r="A91" s="51" t="s">
        <v>48</v>
      </c>
      <c r="B91" s="56" t="s">
        <v>61</v>
      </c>
      <c r="C91" s="39" t="s">
        <v>53</v>
      </c>
      <c r="D91" s="39" t="s">
        <v>51</v>
      </c>
      <c r="E91" s="39" t="s">
        <v>60</v>
      </c>
      <c r="F91" s="40">
        <f>F92</f>
        <v>15165661.34</v>
      </c>
      <c r="G91" s="40">
        <f>G92</f>
        <v>6496751.9400000004</v>
      </c>
      <c r="H91" s="40">
        <f>H92</f>
        <v>8668909.4000000004</v>
      </c>
    </row>
    <row r="92" spans="1:8" s="12" customFormat="1" ht="20.25" customHeight="1" x14ac:dyDescent="0.25">
      <c r="A92" s="48" t="s">
        <v>49</v>
      </c>
      <c r="B92" s="56" t="s">
        <v>61</v>
      </c>
      <c r="C92" s="32" t="s">
        <v>52</v>
      </c>
      <c r="D92" s="32" t="s">
        <v>51</v>
      </c>
      <c r="E92" s="32" t="s">
        <v>60</v>
      </c>
      <c r="F92" s="33">
        <f>F99+F93</f>
        <v>15165661.34</v>
      </c>
      <c r="G92" s="33">
        <f>G95+G99</f>
        <v>6496751.9400000004</v>
      </c>
      <c r="H92" s="33">
        <f>H99</f>
        <v>8668909.4000000004</v>
      </c>
    </row>
    <row r="93" spans="1:8" s="12" customFormat="1" ht="27.75" customHeight="1" x14ac:dyDescent="0.25">
      <c r="A93" s="49" t="s">
        <v>11</v>
      </c>
      <c r="B93" s="34" t="s">
        <v>61</v>
      </c>
      <c r="C93" s="34" t="s">
        <v>52</v>
      </c>
      <c r="D93" s="34">
        <v>9900000000</v>
      </c>
      <c r="E93" s="34" t="s">
        <v>60</v>
      </c>
      <c r="F93" s="35">
        <f t="shared" ref="F93:G94" si="12">F94</f>
        <v>3453142.2800000003</v>
      </c>
      <c r="G93" s="35">
        <f t="shared" si="12"/>
        <v>3453142.2800000003</v>
      </c>
      <c r="H93" s="33"/>
    </row>
    <row r="94" spans="1:8" s="12" customFormat="1" ht="25.5" customHeight="1" x14ac:dyDescent="0.25">
      <c r="A94" s="13" t="s">
        <v>12</v>
      </c>
      <c r="B94" s="34" t="s">
        <v>61</v>
      </c>
      <c r="C94" s="34" t="s">
        <v>52</v>
      </c>
      <c r="D94" s="34">
        <v>9990000000</v>
      </c>
      <c r="E94" s="34" t="s">
        <v>60</v>
      </c>
      <c r="F94" s="35">
        <f t="shared" si="12"/>
        <v>3453142.2800000003</v>
      </c>
      <c r="G94" s="35">
        <f t="shared" si="12"/>
        <v>3453142.2800000003</v>
      </c>
      <c r="H94" s="33"/>
    </row>
    <row r="95" spans="1:8" s="12" customFormat="1" ht="29.25" customHeight="1" x14ac:dyDescent="0.25">
      <c r="A95" s="24" t="s">
        <v>95</v>
      </c>
      <c r="B95" s="34" t="s">
        <v>61</v>
      </c>
      <c r="C95" s="34" t="s">
        <v>52</v>
      </c>
      <c r="D95" s="34" t="s">
        <v>90</v>
      </c>
      <c r="E95" s="34" t="s">
        <v>60</v>
      </c>
      <c r="F95" s="35">
        <f>F96+F97+F98</f>
        <v>3453142.2800000003</v>
      </c>
      <c r="G95" s="35">
        <f>G96+G97+G98</f>
        <v>3453142.2800000003</v>
      </c>
      <c r="H95" s="33"/>
    </row>
    <row r="96" spans="1:8" s="12" customFormat="1" ht="34.5" customHeight="1" x14ac:dyDescent="0.25">
      <c r="A96" s="13" t="s">
        <v>14</v>
      </c>
      <c r="B96" s="34" t="s">
        <v>61</v>
      </c>
      <c r="C96" s="34" t="s">
        <v>52</v>
      </c>
      <c r="D96" s="34" t="s">
        <v>90</v>
      </c>
      <c r="E96" s="34" t="s">
        <v>91</v>
      </c>
      <c r="F96" s="35">
        <v>2175147.1</v>
      </c>
      <c r="G96" s="35">
        <f>F96</f>
        <v>2175147.1</v>
      </c>
      <c r="H96" s="33"/>
    </row>
    <row r="97" spans="1:8" s="12" customFormat="1" ht="27.75" customHeight="1" x14ac:dyDescent="0.25">
      <c r="A97" s="13" t="s">
        <v>19</v>
      </c>
      <c r="B97" s="34" t="s">
        <v>61</v>
      </c>
      <c r="C97" s="34" t="s">
        <v>52</v>
      </c>
      <c r="D97" s="34" t="s">
        <v>90</v>
      </c>
      <c r="E97" s="34" t="s">
        <v>63</v>
      </c>
      <c r="F97" s="35">
        <f>1223474.84+97520.34-48000-25000</f>
        <v>1247995.1800000002</v>
      </c>
      <c r="G97" s="35">
        <f>1320995.18-48000-25000</f>
        <v>1247995.18</v>
      </c>
      <c r="H97" s="33"/>
    </row>
    <row r="98" spans="1:8" s="12" customFormat="1" ht="19.5" customHeight="1" x14ac:dyDescent="0.25">
      <c r="A98" s="13" t="s">
        <v>100</v>
      </c>
      <c r="B98" s="34" t="s">
        <v>61</v>
      </c>
      <c r="C98" s="34" t="s">
        <v>52</v>
      </c>
      <c r="D98" s="34" t="s">
        <v>90</v>
      </c>
      <c r="E98" s="34" t="s">
        <v>99</v>
      </c>
      <c r="F98" s="35">
        <f>5000+25000</f>
        <v>30000</v>
      </c>
      <c r="G98" s="35">
        <f>5000+25000</f>
        <v>30000</v>
      </c>
      <c r="H98" s="33"/>
    </row>
    <row r="99" spans="1:8" s="23" customFormat="1" ht="40.5" customHeight="1" x14ac:dyDescent="0.25">
      <c r="A99" s="22" t="s">
        <v>88</v>
      </c>
      <c r="B99" s="41" t="s">
        <v>61</v>
      </c>
      <c r="C99" s="41" t="s">
        <v>52</v>
      </c>
      <c r="D99" s="41" t="s">
        <v>89</v>
      </c>
      <c r="E99" s="41" t="s">
        <v>60</v>
      </c>
      <c r="F99" s="42">
        <f>F101+F103+F107+F110+F112+F105</f>
        <v>11712519.060000001</v>
      </c>
      <c r="G99" s="42">
        <f>G101+G103+G110+G107+G105</f>
        <v>3043609.66</v>
      </c>
      <c r="H99" s="42">
        <f>H107+H112</f>
        <v>8668909.4000000004</v>
      </c>
    </row>
    <row r="100" spans="1:8" s="23" customFormat="1" ht="32.25" customHeight="1" x14ac:dyDescent="0.25">
      <c r="A100" s="22" t="s">
        <v>94</v>
      </c>
      <c r="B100" s="41" t="s">
        <v>61</v>
      </c>
      <c r="C100" s="41" t="s">
        <v>52</v>
      </c>
      <c r="D100" s="41" t="s">
        <v>93</v>
      </c>
      <c r="E100" s="41" t="s">
        <v>60</v>
      </c>
      <c r="F100" s="42">
        <f>F99</f>
        <v>11712519.060000001</v>
      </c>
      <c r="G100" s="42">
        <f>G99</f>
        <v>3043609.66</v>
      </c>
      <c r="H100" s="42">
        <f>H99</f>
        <v>8668909.4000000004</v>
      </c>
    </row>
    <row r="101" spans="1:8" s="12" customFormat="1" ht="39" customHeight="1" x14ac:dyDescent="0.25">
      <c r="A101" s="13" t="s">
        <v>86</v>
      </c>
      <c r="B101" s="34" t="s">
        <v>61</v>
      </c>
      <c r="C101" s="34" t="s">
        <v>52</v>
      </c>
      <c r="D101" s="34" t="s">
        <v>87</v>
      </c>
      <c r="E101" s="34" t="s">
        <v>60</v>
      </c>
      <c r="F101" s="35">
        <f>F102</f>
        <v>443130</v>
      </c>
      <c r="G101" s="35">
        <f t="shared" ref="G101:G102" si="13">F101</f>
        <v>443130</v>
      </c>
      <c r="H101" s="35"/>
    </row>
    <row r="102" spans="1:8" s="12" customFormat="1" ht="29.25" customHeight="1" x14ac:dyDescent="0.25">
      <c r="A102" s="13" t="s">
        <v>19</v>
      </c>
      <c r="B102" s="34" t="s">
        <v>61</v>
      </c>
      <c r="C102" s="34" t="s">
        <v>52</v>
      </c>
      <c r="D102" s="34" t="s">
        <v>87</v>
      </c>
      <c r="E102" s="34" t="s">
        <v>63</v>
      </c>
      <c r="F102" s="35">
        <v>443130</v>
      </c>
      <c r="G102" s="35">
        <f t="shared" si="13"/>
        <v>443130</v>
      </c>
      <c r="H102" s="35"/>
    </row>
    <row r="103" spans="1:8" s="12" customFormat="1" ht="39" customHeight="1" x14ac:dyDescent="0.25">
      <c r="A103" s="13" t="s">
        <v>85</v>
      </c>
      <c r="B103" s="34" t="s">
        <v>61</v>
      </c>
      <c r="C103" s="34" t="s">
        <v>52</v>
      </c>
      <c r="D103" s="34" t="s">
        <v>84</v>
      </c>
      <c r="E103" s="34" t="s">
        <v>60</v>
      </c>
      <c r="F103" s="35">
        <f>F104</f>
        <v>98000</v>
      </c>
      <c r="G103" s="35">
        <f>G104</f>
        <v>98000</v>
      </c>
      <c r="H103" s="35"/>
    </row>
    <row r="104" spans="1:8" s="12" customFormat="1" ht="30.75" customHeight="1" x14ac:dyDescent="0.25">
      <c r="A104" s="13" t="s">
        <v>19</v>
      </c>
      <c r="B104" s="34" t="s">
        <v>61</v>
      </c>
      <c r="C104" s="34" t="s">
        <v>52</v>
      </c>
      <c r="D104" s="34" t="s">
        <v>84</v>
      </c>
      <c r="E104" s="34" t="s">
        <v>63</v>
      </c>
      <c r="F104" s="35">
        <f>50000+48000</f>
        <v>98000</v>
      </c>
      <c r="G104" s="35">
        <f>F104</f>
        <v>98000</v>
      </c>
      <c r="H104" s="35"/>
    </row>
    <row r="105" spans="1:8" s="12" customFormat="1" ht="42.75" customHeight="1" x14ac:dyDescent="0.25">
      <c r="A105" s="29" t="s">
        <v>116</v>
      </c>
      <c r="B105" s="34" t="s">
        <v>61</v>
      </c>
      <c r="C105" s="34" t="s">
        <v>52</v>
      </c>
      <c r="D105" s="34" t="s">
        <v>117</v>
      </c>
      <c r="E105" s="34" t="s">
        <v>60</v>
      </c>
      <c r="F105" s="35">
        <v>300000</v>
      </c>
      <c r="G105" s="35">
        <v>300000</v>
      </c>
      <c r="H105" s="35"/>
    </row>
    <row r="106" spans="1:8" s="12" customFormat="1" ht="30.75" customHeight="1" x14ac:dyDescent="0.25">
      <c r="A106" s="13" t="s">
        <v>113</v>
      </c>
      <c r="B106" s="34" t="s">
        <v>61</v>
      </c>
      <c r="C106" s="34" t="s">
        <v>52</v>
      </c>
      <c r="D106" s="34" t="s">
        <v>117</v>
      </c>
      <c r="E106" s="34" t="s">
        <v>63</v>
      </c>
      <c r="F106" s="35">
        <v>300000</v>
      </c>
      <c r="G106" s="35">
        <v>300000</v>
      </c>
      <c r="H106" s="35"/>
    </row>
    <row r="107" spans="1:8" s="12" customFormat="1" ht="42" customHeight="1" x14ac:dyDescent="0.25">
      <c r="A107" s="29" t="s">
        <v>114</v>
      </c>
      <c r="B107" s="34" t="s">
        <v>61</v>
      </c>
      <c r="C107" s="34" t="s">
        <v>52</v>
      </c>
      <c r="D107" s="43" t="s">
        <v>83</v>
      </c>
      <c r="E107" s="34" t="s">
        <v>60</v>
      </c>
      <c r="F107" s="35">
        <f>F109+F108</f>
        <v>1699129.06</v>
      </c>
      <c r="G107" s="61">
        <f>G108</f>
        <v>2057.06</v>
      </c>
      <c r="H107" s="35">
        <f>H109</f>
        <v>1697072</v>
      </c>
    </row>
    <row r="108" spans="1:8" s="12" customFormat="1" ht="42" customHeight="1" x14ac:dyDescent="0.25">
      <c r="A108" s="29" t="s">
        <v>116</v>
      </c>
      <c r="B108" s="34" t="s">
        <v>61</v>
      </c>
      <c r="C108" s="34" t="s">
        <v>52</v>
      </c>
      <c r="D108" s="43" t="s">
        <v>83</v>
      </c>
      <c r="E108" s="34" t="s">
        <v>63</v>
      </c>
      <c r="F108" s="35">
        <v>2057.06</v>
      </c>
      <c r="G108" s="61">
        <v>2057.06</v>
      </c>
      <c r="H108" s="35"/>
    </row>
    <row r="109" spans="1:8" s="12" customFormat="1" ht="26.25" customHeight="1" x14ac:dyDescent="0.25">
      <c r="A109" s="13" t="s">
        <v>19</v>
      </c>
      <c r="B109" s="34" t="s">
        <v>61</v>
      </c>
      <c r="C109" s="34" t="s">
        <v>52</v>
      </c>
      <c r="D109" s="43" t="s">
        <v>83</v>
      </c>
      <c r="E109" s="34" t="s">
        <v>63</v>
      </c>
      <c r="F109" s="35">
        <v>1697072</v>
      </c>
      <c r="G109" s="44"/>
      <c r="H109" s="35">
        <f>F109</f>
        <v>1697072</v>
      </c>
    </row>
    <row r="110" spans="1:8" s="12" customFormat="1" ht="31.5" customHeight="1" x14ac:dyDescent="0.25">
      <c r="A110" s="13" t="s">
        <v>81</v>
      </c>
      <c r="B110" s="34" t="s">
        <v>61</v>
      </c>
      <c r="C110" s="34" t="s">
        <v>52</v>
      </c>
      <c r="D110" s="34" t="s">
        <v>82</v>
      </c>
      <c r="E110" s="34" t="s">
        <v>60</v>
      </c>
      <c r="F110" s="35">
        <f>F111</f>
        <v>2200422.6</v>
      </c>
      <c r="G110" s="35">
        <f>G111</f>
        <v>2200422.6</v>
      </c>
      <c r="H110" s="35"/>
    </row>
    <row r="111" spans="1:8" s="12" customFormat="1" ht="42" customHeight="1" x14ac:dyDescent="0.25">
      <c r="A111" s="13" t="s">
        <v>113</v>
      </c>
      <c r="B111" s="34" t="s">
        <v>61</v>
      </c>
      <c r="C111" s="34" t="s">
        <v>52</v>
      </c>
      <c r="D111" s="34" t="s">
        <v>82</v>
      </c>
      <c r="E111" s="34" t="s">
        <v>63</v>
      </c>
      <c r="F111" s="35">
        <f>3230000+70422.6-300000-800000</f>
        <v>2200422.6</v>
      </c>
      <c r="G111" s="35">
        <f>F111</f>
        <v>2200422.6</v>
      </c>
      <c r="H111" s="35"/>
    </row>
    <row r="112" spans="1:8" s="12" customFormat="1" ht="37.5" customHeight="1" x14ac:dyDescent="0.25">
      <c r="A112" s="13" t="s">
        <v>115</v>
      </c>
      <c r="B112" s="34" t="s">
        <v>61</v>
      </c>
      <c r="C112" s="34" t="s">
        <v>52</v>
      </c>
      <c r="D112" s="34" t="s">
        <v>80</v>
      </c>
      <c r="E112" s="34" t="s">
        <v>60</v>
      </c>
      <c r="F112" s="35">
        <f>F113</f>
        <v>6971837.4000000004</v>
      </c>
      <c r="G112" s="44"/>
      <c r="H112" s="35">
        <f>H113</f>
        <v>6971837.4000000004</v>
      </c>
    </row>
    <row r="113" spans="1:9" s="12" customFormat="1" ht="26.25" customHeight="1" x14ac:dyDescent="0.25">
      <c r="A113" s="13" t="s">
        <v>19</v>
      </c>
      <c r="B113" s="34" t="s">
        <v>61</v>
      </c>
      <c r="C113" s="34" t="s">
        <v>52</v>
      </c>
      <c r="D113" s="34" t="s">
        <v>80</v>
      </c>
      <c r="E113" s="34">
        <v>200</v>
      </c>
      <c r="F113" s="35">
        <v>6971837.4000000004</v>
      </c>
      <c r="G113" s="44"/>
      <c r="H113" s="35">
        <f>F113</f>
        <v>6971837.4000000004</v>
      </c>
    </row>
    <row r="114" spans="1:9" s="12" customFormat="1" ht="29.25" customHeight="1" x14ac:dyDescent="0.25">
      <c r="A114" s="19" t="s">
        <v>50</v>
      </c>
      <c r="B114" s="34" t="s">
        <v>53</v>
      </c>
      <c r="C114" s="34" t="s">
        <v>53</v>
      </c>
      <c r="D114" s="34" t="s">
        <v>51</v>
      </c>
      <c r="E114" s="34" t="s">
        <v>60</v>
      </c>
      <c r="F114" s="45">
        <f>F91+F70+F64+F57+F43+F38+F34+F29+F22+F17+F12</f>
        <v>24467691.460000005</v>
      </c>
      <c r="G114" s="45">
        <f>G91+G70+G64+G57+G43+G38+G34+G29+G22+G17+G12</f>
        <v>12627712.060000001</v>
      </c>
      <c r="H114" s="45">
        <f>H91+H70+H64+H57+H43+H38+H34+H29+H22+H17+H12</f>
        <v>11839979.4</v>
      </c>
      <c r="I114" s="57">
        <f>F99+F80+F76+F72+F44</f>
        <v>14876565.500000002</v>
      </c>
    </row>
    <row r="115" spans="1:9" x14ac:dyDescent="0.25">
      <c r="A115" s="20"/>
    </row>
    <row r="116" spans="1:9" ht="15.75" x14ac:dyDescent="0.25">
      <c r="A116" s="4"/>
    </row>
    <row r="117" spans="1:9" ht="15.75" x14ac:dyDescent="0.25">
      <c r="A117" s="21"/>
    </row>
  </sheetData>
  <mergeCells count="11">
    <mergeCell ref="E1:H1"/>
    <mergeCell ref="E3:H3"/>
    <mergeCell ref="A5:H5"/>
    <mergeCell ref="A8:A10"/>
    <mergeCell ref="B8:B10"/>
    <mergeCell ref="C8:C10"/>
    <mergeCell ref="D8:D10"/>
    <mergeCell ref="E8:E10"/>
    <mergeCell ref="F8:H8"/>
    <mergeCell ref="F9:F10"/>
    <mergeCell ref="G9:H9"/>
  </mergeCells>
  <pageMargins left="0.70866141732283472" right="0.70866141732283472" top="0.59" bottom="0.74803149606299213" header="0.31496062992125984" footer="0.31496062992125984"/>
  <pageSetup paperSize="9" scale="58" orientation="portrait" verticalDpi="180" r:id="rId1"/>
  <rowBreaks count="2" manualBreakCount="2">
    <brk id="47" max="7" man="1"/>
    <brk id="95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2020-10-22T02:09:39Z</dcterms:modified>
</cp:coreProperties>
</file>